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Dotace\dotace JMK 2023\budova OÚ\Výběrové řízení\"/>
    </mc:Choice>
  </mc:AlternateContent>
  <xr:revisionPtr revIDLastSave="0" documentId="8_{A8E87D4E-1085-41E9-AFB5-21119D13FE08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Pokyny pro vyplnění" sheetId="11" state="hidden" r:id="rId1"/>
    <sheet name="VzorPolozky" sheetId="10" state="hidden" r:id="rId2"/>
    <sheet name="Rozpočet Pol" sheetId="12" r:id="rId3"/>
  </sheets>
  <externalReferences>
    <externalReference r:id="rId4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oadresa">#REF!</definedName>
    <definedName name="_xlnm.Print_Area" localSheetId="2">'Rozpočet Pol'!$A$1:$U$66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bjednatele">#REF!</definedName>
    <definedName name="Zaokrouhleni">#REF!</definedName>
    <definedName name="ZaZhotovitele">#REF!</definedName>
    <definedName name="Zhotovitel">#REF!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8" i="12" l="1"/>
  <c r="I9" i="12"/>
  <c r="K9" i="12"/>
  <c r="M9" i="12"/>
  <c r="O9" i="12"/>
  <c r="Q9" i="12"/>
  <c r="U9" i="12"/>
  <c r="I10" i="12"/>
  <c r="K10" i="12"/>
  <c r="M10" i="12"/>
  <c r="O10" i="12"/>
  <c r="Q10" i="12"/>
  <c r="U10" i="12"/>
  <c r="I11" i="12"/>
  <c r="K11" i="12"/>
  <c r="M11" i="12"/>
  <c r="O11" i="12"/>
  <c r="Q11" i="12"/>
  <c r="U11" i="12"/>
  <c r="G12" i="12"/>
  <c r="I13" i="12"/>
  <c r="I12" i="12" s="1"/>
  <c r="K13" i="12"/>
  <c r="K12" i="12" s="1"/>
  <c r="M13" i="12"/>
  <c r="M12" i="12" s="1"/>
  <c r="O13" i="12"/>
  <c r="O12" i="12" s="1"/>
  <c r="Q13" i="12"/>
  <c r="Q12" i="12" s="1"/>
  <c r="U13" i="12"/>
  <c r="U12" i="12" s="1"/>
  <c r="G14" i="12"/>
  <c r="I15" i="12"/>
  <c r="K15" i="12"/>
  <c r="M15" i="12"/>
  <c r="O15" i="12"/>
  <c r="Q15" i="12"/>
  <c r="U15" i="12"/>
  <c r="I16" i="12"/>
  <c r="K16" i="12"/>
  <c r="M16" i="12"/>
  <c r="O16" i="12"/>
  <c r="Q16" i="12"/>
  <c r="U16" i="12"/>
  <c r="I17" i="12"/>
  <c r="K17" i="12"/>
  <c r="M17" i="12"/>
  <c r="O17" i="12"/>
  <c r="Q17" i="12"/>
  <c r="U17" i="12"/>
  <c r="I18" i="12"/>
  <c r="K18" i="12"/>
  <c r="M18" i="12"/>
  <c r="O18" i="12"/>
  <c r="Q18" i="12"/>
  <c r="U18" i="12"/>
  <c r="I19" i="12"/>
  <c r="K19" i="12"/>
  <c r="M19" i="12"/>
  <c r="O19" i="12"/>
  <c r="Q19" i="12"/>
  <c r="U19" i="12"/>
  <c r="G20" i="12"/>
  <c r="I21" i="12"/>
  <c r="I20" i="12" s="1"/>
  <c r="K21" i="12"/>
  <c r="K20" i="12" s="1"/>
  <c r="M21" i="12"/>
  <c r="M20" i="12" s="1"/>
  <c r="O21" i="12"/>
  <c r="O20" i="12" s="1"/>
  <c r="Q21" i="12"/>
  <c r="Q20" i="12" s="1"/>
  <c r="U21" i="12"/>
  <c r="U20" i="12" s="1"/>
  <c r="G22" i="12"/>
  <c r="I23" i="12"/>
  <c r="I22" i="12" s="1"/>
  <c r="K23" i="12"/>
  <c r="K22" i="12" s="1"/>
  <c r="M23" i="12"/>
  <c r="M22" i="12" s="1"/>
  <c r="O23" i="12"/>
  <c r="O22" i="12" s="1"/>
  <c r="Q23" i="12"/>
  <c r="Q22" i="12" s="1"/>
  <c r="U23" i="12"/>
  <c r="U22" i="12" s="1"/>
  <c r="G24" i="12"/>
  <c r="I25" i="12"/>
  <c r="K25" i="12"/>
  <c r="M25" i="12"/>
  <c r="O25" i="12"/>
  <c r="Q25" i="12"/>
  <c r="U25" i="12"/>
  <c r="I26" i="12"/>
  <c r="K26" i="12"/>
  <c r="M26" i="12"/>
  <c r="O26" i="12"/>
  <c r="Q26" i="12"/>
  <c r="U26" i="12"/>
  <c r="I27" i="12"/>
  <c r="K27" i="12"/>
  <c r="M27" i="12"/>
  <c r="O27" i="12"/>
  <c r="Q27" i="12"/>
  <c r="U27" i="12"/>
  <c r="I28" i="12"/>
  <c r="K28" i="12"/>
  <c r="M28" i="12"/>
  <c r="O28" i="12"/>
  <c r="Q28" i="12"/>
  <c r="U28" i="12"/>
  <c r="G29" i="12"/>
  <c r="I30" i="12"/>
  <c r="K30" i="12"/>
  <c r="M30" i="12"/>
  <c r="O30" i="12"/>
  <c r="Q30" i="12"/>
  <c r="U30" i="12"/>
  <c r="I31" i="12"/>
  <c r="K31" i="12"/>
  <c r="M31" i="12"/>
  <c r="O31" i="12"/>
  <c r="Q31" i="12"/>
  <c r="U31" i="12"/>
  <c r="I32" i="12"/>
  <c r="K32" i="12"/>
  <c r="M32" i="12"/>
  <c r="O32" i="12"/>
  <c r="Q32" i="12"/>
  <c r="U32" i="12"/>
  <c r="I33" i="12"/>
  <c r="K33" i="12"/>
  <c r="M33" i="12"/>
  <c r="O33" i="12"/>
  <c r="Q33" i="12"/>
  <c r="U33" i="12"/>
  <c r="I34" i="12"/>
  <c r="K34" i="12"/>
  <c r="M34" i="12"/>
  <c r="O34" i="12"/>
  <c r="Q34" i="12"/>
  <c r="U34" i="12"/>
  <c r="I35" i="12"/>
  <c r="K35" i="12"/>
  <c r="M35" i="12"/>
  <c r="O35" i="12"/>
  <c r="Q35" i="12"/>
  <c r="U35" i="12"/>
  <c r="I36" i="12"/>
  <c r="K36" i="12"/>
  <c r="M36" i="12"/>
  <c r="O36" i="12"/>
  <c r="Q36" i="12"/>
  <c r="U36" i="12"/>
  <c r="I37" i="12"/>
  <c r="K37" i="12"/>
  <c r="M37" i="12"/>
  <c r="O37" i="12"/>
  <c r="Q37" i="12"/>
  <c r="U37" i="12"/>
  <c r="G38" i="12"/>
  <c r="I39" i="12"/>
  <c r="K39" i="12"/>
  <c r="M39" i="12"/>
  <c r="O39" i="12"/>
  <c r="Q39" i="12"/>
  <c r="U39" i="12"/>
  <c r="I40" i="12"/>
  <c r="K40" i="12"/>
  <c r="M40" i="12"/>
  <c r="O40" i="12"/>
  <c r="Q40" i="12"/>
  <c r="U40" i="12"/>
  <c r="I41" i="12"/>
  <c r="K41" i="12"/>
  <c r="M41" i="12"/>
  <c r="O41" i="12"/>
  <c r="Q41" i="12"/>
  <c r="U41" i="12"/>
  <c r="I42" i="12"/>
  <c r="K42" i="12"/>
  <c r="M42" i="12"/>
  <c r="O42" i="12"/>
  <c r="Q42" i="12"/>
  <c r="U42" i="12"/>
  <c r="I43" i="12"/>
  <c r="K43" i="12"/>
  <c r="M43" i="12"/>
  <c r="O43" i="12"/>
  <c r="Q43" i="12"/>
  <c r="U43" i="12"/>
  <c r="I44" i="12"/>
  <c r="K44" i="12"/>
  <c r="M44" i="12"/>
  <c r="O44" i="12"/>
  <c r="Q44" i="12"/>
  <c r="U44" i="12"/>
  <c r="I45" i="12"/>
  <c r="K45" i="12"/>
  <c r="M45" i="12"/>
  <c r="O45" i="12"/>
  <c r="Q45" i="12"/>
  <c r="U45" i="12"/>
  <c r="I46" i="12"/>
  <c r="K46" i="12"/>
  <c r="M46" i="12"/>
  <c r="O46" i="12"/>
  <c r="Q46" i="12"/>
  <c r="U46" i="12"/>
  <c r="I47" i="12"/>
  <c r="K47" i="12"/>
  <c r="M47" i="12"/>
  <c r="O47" i="12"/>
  <c r="Q47" i="12"/>
  <c r="U47" i="12"/>
  <c r="I48" i="12"/>
  <c r="K48" i="12"/>
  <c r="M48" i="12"/>
  <c r="O48" i="12"/>
  <c r="Q48" i="12"/>
  <c r="U48" i="12"/>
  <c r="I49" i="12"/>
  <c r="K49" i="12"/>
  <c r="M49" i="12"/>
  <c r="O49" i="12"/>
  <c r="Q49" i="12"/>
  <c r="U49" i="12"/>
  <c r="I50" i="12"/>
  <c r="K50" i="12"/>
  <c r="M50" i="12"/>
  <c r="O50" i="12"/>
  <c r="Q50" i="12"/>
  <c r="U50" i="12"/>
  <c r="I51" i="12"/>
  <c r="K51" i="12"/>
  <c r="M51" i="12"/>
  <c r="O51" i="12"/>
  <c r="Q51" i="12"/>
  <c r="U51" i="12"/>
  <c r="I52" i="12"/>
  <c r="K52" i="12"/>
  <c r="M52" i="12"/>
  <c r="O52" i="12"/>
  <c r="Q52" i="12"/>
  <c r="U52" i="12"/>
  <c r="I53" i="12"/>
  <c r="K53" i="12"/>
  <c r="M53" i="12"/>
  <c r="O53" i="12"/>
  <c r="Q53" i="12"/>
  <c r="U53" i="12"/>
  <c r="G54" i="12"/>
  <c r="I55" i="12"/>
  <c r="K55" i="12"/>
  <c r="M55" i="12"/>
  <c r="O55" i="12"/>
  <c r="Q55" i="12"/>
  <c r="U55" i="12"/>
  <c r="I56" i="12"/>
  <c r="K56" i="12"/>
  <c r="M56" i="12"/>
  <c r="O56" i="12"/>
  <c r="Q56" i="12"/>
  <c r="U56" i="12"/>
  <c r="I57" i="12"/>
  <c r="K57" i="12"/>
  <c r="M57" i="12"/>
  <c r="O57" i="12"/>
  <c r="Q57" i="12"/>
  <c r="U57" i="12"/>
  <c r="I58" i="12"/>
  <c r="K58" i="12"/>
  <c r="M58" i="12"/>
  <c r="O58" i="12"/>
  <c r="Q58" i="12"/>
  <c r="U58" i="12"/>
  <c r="I59" i="12"/>
  <c r="K59" i="12"/>
  <c r="M59" i="12"/>
  <c r="O59" i="12"/>
  <c r="Q59" i="12"/>
  <c r="U59" i="12"/>
  <c r="G60" i="12"/>
  <c r="I61" i="12"/>
  <c r="I60" i="12" s="1"/>
  <c r="K61" i="12"/>
  <c r="K60" i="12" s="1"/>
  <c r="M61" i="12"/>
  <c r="M60" i="12" s="1"/>
  <c r="O61" i="12"/>
  <c r="O60" i="12" s="1"/>
  <c r="Q61" i="12"/>
  <c r="Q60" i="12" s="1"/>
  <c r="U61" i="12"/>
  <c r="U60" i="12" s="1"/>
  <c r="G62" i="12"/>
  <c r="I63" i="12"/>
  <c r="K63" i="12"/>
  <c r="M63" i="12"/>
  <c r="O63" i="12"/>
  <c r="Q63" i="12"/>
  <c r="U63" i="12"/>
  <c r="I64" i="12"/>
  <c r="K64" i="12"/>
  <c r="M64" i="12"/>
  <c r="M62" i="12" s="1"/>
  <c r="O64" i="12"/>
  <c r="O62" i="12" s="1"/>
  <c r="Q64" i="12"/>
  <c r="U64" i="12"/>
  <c r="I62" i="12" l="1"/>
  <c r="K54" i="12"/>
  <c r="O54" i="12"/>
  <c r="Q38" i="12"/>
  <c r="I38" i="12"/>
  <c r="U29" i="12"/>
  <c r="Q24" i="12"/>
  <c r="I24" i="12"/>
  <c r="M24" i="12"/>
  <c r="M14" i="12"/>
  <c r="Q8" i="12"/>
  <c r="M8" i="12"/>
  <c r="I8" i="12"/>
  <c r="Q62" i="12"/>
  <c r="U54" i="12"/>
  <c r="M38" i="12"/>
  <c r="K29" i="12"/>
  <c r="O29" i="12"/>
  <c r="Q14" i="12"/>
  <c r="I14" i="12"/>
  <c r="U62" i="12"/>
  <c r="K62" i="12"/>
  <c r="Q54" i="12"/>
  <c r="I54" i="12"/>
  <c r="M54" i="12"/>
  <c r="U38" i="12"/>
  <c r="K38" i="12"/>
  <c r="O38" i="12"/>
  <c r="Q29" i="12"/>
  <c r="I29" i="12"/>
  <c r="M29" i="12"/>
  <c r="O24" i="12"/>
  <c r="U24" i="12"/>
  <c r="K24" i="12"/>
  <c r="O14" i="12"/>
  <c r="U14" i="12"/>
  <c r="K14" i="12"/>
  <c r="U8" i="12"/>
  <c r="O8" i="12"/>
  <c r="K8" i="12"/>
</calcChain>
</file>

<file path=xl/sharedStrings.xml><?xml version="1.0" encoding="utf-8"?>
<sst xmlns="http://schemas.openxmlformats.org/spreadsheetml/2006/main" count="269" uniqueCount="162">
  <si>
    <t>%</t>
  </si>
  <si>
    <t xml:space="preserve">Položkový rozpočet </t>
  </si>
  <si>
    <t>O:</t>
  </si>
  <si>
    <t>R:</t>
  </si>
  <si>
    <t>Vedlejší náklady</t>
  </si>
  <si>
    <t>Celkem</t>
  </si>
  <si>
    <t>Dodávka</t>
  </si>
  <si>
    <t>Montáž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</si>
  <si>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</si>
  <si>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</si>
  <si>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Z:</t>
  </si>
  <si>
    <t>94</t>
  </si>
  <si>
    <t>Lešení a stavební výtahy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</si>
  <si>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</si>
  <si>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</si>
  <si>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</si>
  <si>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</si>
  <si>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</si>
  <si>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</si>
  <si>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</si>
  <si>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</si>
  <si>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>713</t>
  </si>
  <si>
    <t>Izolace tepelné</t>
  </si>
  <si>
    <t>762</t>
  </si>
  <si>
    <t>Konstrukce tesařské</t>
  </si>
  <si>
    <t>764</t>
  </si>
  <si>
    <t>Konstrukce klempířské</t>
  </si>
  <si>
    <t>765</t>
  </si>
  <si>
    <t>Krytiny tvrdé</t>
  </si>
  <si>
    <t>783</t>
  </si>
  <si>
    <t>Nátěry</t>
  </si>
  <si>
    <t>VN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</si>
  <si>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</si>
  <si>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</si>
  <si>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</si>
  <si>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</si>
  <si>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</si>
  <si>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</si>
  <si>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</si>
  <si>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</si>
  <si>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</si>
  <si>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</si>
  <si>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</si>
  <si>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</si>
  <si>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</si>
  <si>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</si>
  <si>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</si>
  <si>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</si>
  <si>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</si>
  <si>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</si>
  <si>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</si>
  <si>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</si>
  <si>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</si>
  <si>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</si>
  <si>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</si>
  <si>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</si>
  <si>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</si>
  <si>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</si>
  <si>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</si>
  <si>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941941031R00</t>
  </si>
  <si>
    <t>Montáž lešení leh.řad.s podlahami,š.do 1 m, H 10 m</t>
  </si>
  <si>
    <t>m2</t>
  </si>
  <si>
    <t>POL1_0</t>
  </si>
  <si>
    <t>941941191R00</t>
  </si>
  <si>
    <t>Příplatek za každý měsíc použití lešení k pol.1031</t>
  </si>
  <si>
    <t>941941831R00</t>
  </si>
  <si>
    <t>Demontáž lešení leh.řad.s podlahami,š.1 m, H 10 m</t>
  </si>
  <si>
    <t>962032631R00</t>
  </si>
  <si>
    <t>Bourání zdiva komínového z cihel na MVC</t>
  </si>
  <si>
    <t>m3</t>
  </si>
  <si>
    <t>979086112R00</t>
  </si>
  <si>
    <t>Nakládání nebo překládání suti a vybouraných hmot</t>
  </si>
  <si>
    <t>t</t>
  </si>
  <si>
    <t>979082111R00</t>
  </si>
  <si>
    <t>Vnitrostaveništní doprava suti do 10 m</t>
  </si>
  <si>
    <t>979081111R00</t>
  </si>
  <si>
    <t>Odvoz suti a vybour. hmot na skládku do 1 km</t>
  </si>
  <si>
    <t>979081121R00</t>
  </si>
  <si>
    <t>Příplatek k odvozu za každý další 1 km</t>
  </si>
  <si>
    <t>979990101R00</t>
  </si>
  <si>
    <t>Poplatek za sklád.suti-směs bet.a cihel do 30x30cm</t>
  </si>
  <si>
    <t>998009101R00</t>
  </si>
  <si>
    <t>Přesun hmot lešení samostatně budovaného</t>
  </si>
  <si>
    <t>711130101R00</t>
  </si>
  <si>
    <t>Odstr.izolace proti vlhk.vodor. pásy na sucho,1vrs</t>
  </si>
  <si>
    <t>713111231RK4</t>
  </si>
  <si>
    <t>Montáž parozábrany stropů shora s přelepením spojů, Jutafol N 140 speciál</t>
  </si>
  <si>
    <t>713121121RT1</t>
  </si>
  <si>
    <t>Izolace tepelná podlah na sucho, dvouvrstvá, materiál ve specifikaci</t>
  </si>
  <si>
    <t>63151412R</t>
  </si>
  <si>
    <t>Deska z minerální plsti ISOVER Domo plus tl.160 mm, + 2%</t>
  </si>
  <si>
    <t>POL3_0</t>
  </si>
  <si>
    <t>998713201R00</t>
  </si>
  <si>
    <t>Přesun hmot pro izolace tepelné, výšky do 6 m</t>
  </si>
  <si>
    <t>762341811R00</t>
  </si>
  <si>
    <t>Demontáž bednění střech rovných z prken hrubých</t>
  </si>
  <si>
    <t>762342812R00</t>
  </si>
  <si>
    <t>Demontáž laťování střech, rozteč latí do 50 cm</t>
  </si>
  <si>
    <t>762-01</t>
  </si>
  <si>
    <t>Očistění krovu</t>
  </si>
  <si>
    <t>762342205RT4</t>
  </si>
  <si>
    <t>Montáž kontralatí na vruty, s těsnicí pěnou, včetně dodávky latí 4/6 cm</t>
  </si>
  <si>
    <t>762342203RT4</t>
  </si>
  <si>
    <t>Montáž laťování střech, vzdálenost latí 22 - 36 cm, včetně dodávky řeziva, latě 4/6 cm</t>
  </si>
  <si>
    <t>762341630R00</t>
  </si>
  <si>
    <t>Bednění atiky z desek tvrdých</t>
  </si>
  <si>
    <t>762341210RT2</t>
  </si>
  <si>
    <t>Montáž bednění střech rovných, prkna hrubá na sraz, včetně dodávky řeziva, prkna tl. 24 mm</t>
  </si>
  <si>
    <t>998762202R00</t>
  </si>
  <si>
    <t>Přesun hmot pro tesařské konstrukce, výšky do 12 m</t>
  </si>
  <si>
    <t>764454801R00</t>
  </si>
  <si>
    <t>Demontáž odpadních trub kruhových,D 75 a 100 mm</t>
  </si>
  <si>
    <t>m</t>
  </si>
  <si>
    <t>764352811R00</t>
  </si>
  <si>
    <t>Demontáž žlabů půlkruh. rovných, rš 330 mm, do 45°</t>
  </si>
  <si>
    <t>764351837R00</t>
  </si>
  <si>
    <t>Demontáž háků, sklon do 45°</t>
  </si>
  <si>
    <t>kus</t>
  </si>
  <si>
    <t>764311822R00</t>
  </si>
  <si>
    <t>Demont. krytiny, tabule 2 x 1 m, nad 25 m2, do 30°</t>
  </si>
  <si>
    <t>764312821R00</t>
  </si>
  <si>
    <t>Demont. krytiny, tab. 2 x 0,67 m, do 25 m2, do 30°</t>
  </si>
  <si>
    <t>764393830R00</t>
  </si>
  <si>
    <t>Demontáž hřebene střechy, rš do 400 mm, do 30°</t>
  </si>
  <si>
    <t>764430840R00</t>
  </si>
  <si>
    <t>Demontáž oplechování zdí,rš od 330 do 500 mm</t>
  </si>
  <si>
    <t>764331830R00</t>
  </si>
  <si>
    <t>Demontáž lemování zdí, rš 250 a 330 mm, do 30°</t>
  </si>
  <si>
    <t>764816420R00</t>
  </si>
  <si>
    <t>Okapnice z lakovaného Pz plechu, rš 200 mm</t>
  </si>
  <si>
    <t>764895100RT4</t>
  </si>
  <si>
    <t>Trapézové profily T20, na dřevo, premium tl. 0,5 mm, povrchová úprava PURAL MATT</t>
  </si>
  <si>
    <t>764895111RT1</t>
  </si>
  <si>
    <t>Trapéz.profil, hřebenáč rovný s těsněním, standard tl. 0,45 mm, povrchová úprava PE</t>
  </si>
  <si>
    <t>764895113RT1</t>
  </si>
  <si>
    <t>Trapéz. profil, štítové lemování vrchní, standard tl. 0,45 mm, povrchová úprava PE</t>
  </si>
  <si>
    <t>764817150R00</t>
  </si>
  <si>
    <t>Oplechování zdí (atik) z lak.Pz plechu, rš 500 mm</t>
  </si>
  <si>
    <t>764811202RT1</t>
  </si>
  <si>
    <t>Krytina hladká z lak. Pz tabulí 2 x 1 m, do 45°, z plechu tl. 0,55 mm, plocha do 10 m2</t>
  </si>
  <si>
    <t>998764201R00</t>
  </si>
  <si>
    <t>Přesun hmot pro klempířské konstr., výšky do 6 m</t>
  </si>
  <si>
    <t>765901119R00</t>
  </si>
  <si>
    <t>Fólie paropropust.Bramac PRO Plus Resistant,krokve</t>
  </si>
  <si>
    <t>765901311R00</t>
  </si>
  <si>
    <t>Páska těsnicí pod kontralatě š. 5 cm</t>
  </si>
  <si>
    <t>765331663R00</t>
  </si>
  <si>
    <t>Větrací pás z  PVC perforovaný</t>
  </si>
  <si>
    <t>765331661R00</t>
  </si>
  <si>
    <t>Větrací mřížka šířky 52 mm,tašky drážkové,bobrovky</t>
  </si>
  <si>
    <t>998765201R00</t>
  </si>
  <si>
    <t>Přesun hmot pro krytiny tvrdé, výšky do 6 m</t>
  </si>
  <si>
    <t>783782221R00</t>
  </si>
  <si>
    <t>Nátěr tesařských konstrukcí Lignofix I Profi 1x</t>
  </si>
  <si>
    <t>VN-01</t>
  </si>
  <si>
    <t xml:space="preserve">Zařízení staveniště </t>
  </si>
  <si>
    <t>-</t>
  </si>
  <si>
    <t>VN-02</t>
  </si>
  <si>
    <t xml:space="preserve">Rezerva  5% </t>
  </si>
  <si>
    <t/>
  </si>
  <si>
    <t>END</t>
  </si>
  <si>
    <t>Džbánice - Rekonstrukce střešní krytiny na budově obecního úřadu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</si>
</sst>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6" x14ac:knownFonts="1"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4" fillId="0" borderId="0" xfId="0" applyFont="1"/>
    <xf numFmtId="49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49" fontId="0" fillId="0" borderId="0" xfId="0" applyNumberFormat="1"/>
    <xf numFmtId="49" fontId="0" fillId="0" borderId="12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3" borderId="18" xfId="0" applyFill="1" applyBorder="1"/>
    <xf numFmtId="49" fontId="0" fillId="3" borderId="15" xfId="0" applyNumberFormat="1" applyFill="1" applyBorder="1"/>
    <xf numFmtId="0" fontId="0" fillId="3" borderId="15" xfId="0" applyFill="1" applyBorder="1"/>
    <xf numFmtId="0" fontId="0" fillId="3" borderId="14" xfId="0" applyFill="1" applyBorder="1"/>
    <xf numFmtId="0" fontId="0" fillId="3" borderId="9" xfId="0" applyFill="1" applyBorder="1"/>
    <xf numFmtId="0" fontId="5" fillId="0" borderId="0" xfId="0" applyFont="1"/>
    <xf numFmtId="0" fontId="5" fillId="0" borderId="5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8" xfId="0" applyFill="1" applyBorder="1"/>
    <xf numFmtId="49" fontId="0" fillId="3" borderId="8" xfId="0" applyNumberFormat="1" applyFill="1" applyBorder="1"/>
    <xf numFmtId="0" fontId="0" fillId="3" borderId="21" xfId="0" applyFill="1" applyBorder="1" applyAlignment="1">
      <alignment vertical="top"/>
    </xf>
    <xf numFmtId="0" fontId="0" fillId="3" borderId="22" xfId="0" applyFill="1" applyBorder="1" applyAlignment="1">
      <alignment wrapText="1"/>
    </xf>
    <xf numFmtId="0" fontId="5" fillId="0" borderId="7" xfId="0" applyFont="1" applyBorder="1" applyAlignment="1">
      <alignment vertical="top" shrinkToFit="1"/>
    </xf>
    <xf numFmtId="0" fontId="5" fillId="0" borderId="6" xfId="0" applyFont="1" applyBorder="1" applyAlignment="1">
      <alignment vertical="top" shrinkToFit="1"/>
    </xf>
    <xf numFmtId="0" fontId="5" fillId="0" borderId="5" xfId="0" applyFont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0" fontId="0" fillId="3" borderId="11" xfId="0" applyFill="1" applyBorder="1" applyAlignment="1">
      <alignment vertical="top" shrinkToFit="1"/>
    </xf>
    <xf numFmtId="0" fontId="0" fillId="3" borderId="1" xfId="0" applyFill="1" applyBorder="1" applyAlignment="1">
      <alignment vertical="top" shrinkToFit="1"/>
    </xf>
    <xf numFmtId="164" fontId="5" fillId="0" borderId="6" xfId="0" applyNumberFormat="1" applyFont="1" applyBorder="1" applyAlignment="1">
      <alignment vertical="top" shrinkToFit="1"/>
    </xf>
    <xf numFmtId="164" fontId="0" fillId="3" borderId="11" xfId="0" applyNumberFormat="1" applyFill="1" applyBorder="1" applyAlignment="1">
      <alignment vertical="top" shrinkToFit="1"/>
    </xf>
    <xf numFmtId="4" fontId="5" fillId="0" borderId="6" xfId="0" applyNumberFormat="1" applyFont="1" applyBorder="1" applyAlignment="1">
      <alignment vertical="top" shrinkToFit="1"/>
    </xf>
    <xf numFmtId="4" fontId="0" fillId="3" borderId="11" xfId="0" applyNumberFormat="1" applyFill="1" applyBorder="1" applyAlignment="1">
      <alignment vertical="top" shrinkToFit="1"/>
    </xf>
    <xf numFmtId="0" fontId="0" fillId="3" borderId="23" xfId="0" applyFill="1" applyBorder="1"/>
    <xf numFmtId="0" fontId="0" fillId="3" borderId="24" xfId="0" applyFill="1" applyBorder="1" applyAlignment="1">
      <alignment wrapText="1"/>
    </xf>
    <xf numFmtId="0" fontId="0" fillId="3" borderId="25" xfId="0" applyFill="1" applyBorder="1" applyAlignment="1">
      <alignment vertical="top"/>
    </xf>
    <xf numFmtId="49" fontId="0" fillId="3" borderId="25" xfId="0" applyNumberFormat="1" applyFill="1" applyBorder="1" applyAlignment="1">
      <alignment vertical="top"/>
    </xf>
    <xf numFmtId="49" fontId="0" fillId="3" borderId="21" xfId="0" applyNumberFormat="1" applyFill="1" applyBorder="1" applyAlignment="1">
      <alignment vertical="top"/>
    </xf>
    <xf numFmtId="0" fontId="0" fillId="3" borderId="26" xfId="0" applyFill="1" applyBorder="1" applyAlignment="1">
      <alignment vertical="top"/>
    </xf>
    <xf numFmtId="164" fontId="0" fillId="3" borderId="21" xfId="0" applyNumberFormat="1" applyFill="1" applyBorder="1" applyAlignment="1">
      <alignment vertical="top"/>
    </xf>
    <xf numFmtId="4" fontId="0" fillId="3" borderId="21" xfId="0" applyNumberForma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0" xfId="0" applyFont="1" applyBorder="1" applyAlignment="1">
      <alignment vertical="top" shrinkToFit="1"/>
    </xf>
    <xf numFmtId="164" fontId="5" fillId="0" borderId="11" xfId="0" applyNumberFormat="1" applyFont="1" applyBorder="1" applyAlignment="1">
      <alignment vertical="top" shrinkToFit="1"/>
    </xf>
    <xf numFmtId="4" fontId="5" fillId="0" borderId="11" xfId="0" applyNumberFormat="1" applyFont="1" applyBorder="1" applyAlignment="1">
      <alignment vertical="top" shrinkToFit="1"/>
    </xf>
    <xf numFmtId="0" fontId="5" fillId="0" borderId="11" xfId="0" applyFont="1" applyBorder="1" applyAlignment="1">
      <alignment vertical="top" shrinkToFit="1"/>
    </xf>
    <xf numFmtId="0" fontId="5" fillId="0" borderId="1" xfId="0" applyFont="1" applyBorder="1" applyAlignment="1">
      <alignment vertical="top" shrinkToFit="1"/>
    </xf>
    <xf numFmtId="0" fontId="5" fillId="0" borderId="6" xfId="0" applyFont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49" fontId="0" fillId="0" borderId="2" xfId="0" applyNumberFormat="1" applyBorder="1" applyAlignment="1">
      <alignment vertical="center" shrinkToFit="1"/>
    </xf>
    <xf numFmtId="49" fontId="0" fillId="0" borderId="4" xfId="0" applyNumberFormat="1" applyBorder="1" applyAlignment="1">
      <alignment vertical="center" shrinkToFit="1"/>
    </xf>
    <xf numFmtId="0" fontId="3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9" xfId="0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6" t="s">
        <v>8</v>
      </c>
    </row>
    <row r="2" spans="1:7" ht="57.75" customHeight="1" x14ac:dyDescent="0.2">
      <c r="A2" s="55" t="s">
        <v>9</v>
      </c>
      <c r="B2" s="55"/>
      <c r="C2" s="55"/>
      <c r="D2" s="55"/>
      <c r="E2" s="55"/>
      <c r="F2" s="55"/>
      <c r="G2" s="55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1" customWidth="1"/>
    <col min="2" max="2" width="14.42578125" style="1" customWidth="1"/>
    <col min="3" max="3" width="38.28515625" style="5" customWidth="1"/>
    <col min="4" max="4" width="4.5703125" style="1" customWidth="1"/>
    <col min="5" max="5" width="10.5703125" style="1" customWidth="1"/>
    <col min="6" max="6" width="9.85546875" style="1" customWidth="1"/>
    <col min="7" max="7" width="12.7109375" style="1" customWidth="1"/>
    <col min="8" max="16384" width="9.140625" style="1"/>
  </cols>
  <sheetData>
    <row r="1" spans="1:7" ht="15.75" x14ac:dyDescent="0.2">
      <c r="A1" s="56" t="s">
        <v>1</v>
      </c>
      <c r="B1" s="56"/>
      <c r="C1" s="57"/>
      <c r="D1" s="56"/>
      <c r="E1" s="56"/>
      <c r="F1" s="56"/>
      <c r="G1" s="56"/>
    </row>
    <row r="2" spans="1:7" ht="24.95" customHeight="1" x14ac:dyDescent="0.2">
      <c r="A2" s="8" t="s">
        <v>10</v>
      </c>
      <c r="B2" s="7"/>
      <c r="C2" s="58"/>
      <c r="D2" s="58"/>
      <c r="E2" s="58"/>
      <c r="F2" s="58"/>
      <c r="G2" s="59"/>
    </row>
    <row r="3" spans="1:7" ht="24.95" hidden="1" customHeight="1" x14ac:dyDescent="0.2">
      <c r="A3" s="8" t="s">
        <v>2</v>
      </c>
      <c r="B3" s="7"/>
      <c r="C3" s="58"/>
      <c r="D3" s="58"/>
      <c r="E3" s="58"/>
      <c r="F3" s="58"/>
      <c r="G3" s="59"/>
    </row>
    <row r="4" spans="1:7" ht="24.95" hidden="1" customHeight="1" x14ac:dyDescent="0.2">
      <c r="A4" s="8" t="s">
        <v>3</v>
      </c>
      <c r="B4" s="7"/>
      <c r="C4" s="58"/>
      <c r="D4" s="58"/>
      <c r="E4" s="58"/>
      <c r="F4" s="58"/>
      <c r="G4" s="59"/>
    </row>
    <row r="5" spans="1:7" hidden="1" x14ac:dyDescent="0.2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66"/>
  <sheetViews>
    <sheetView tabSelected="1" workbookViewId="0">
      <selection activeCell="C70" sqref="C70"/>
    </sheetView>
  </sheetViews>
  <sheetFormatPr defaultRowHeight="12.75" outlineLevelRow="1" x14ac:dyDescent="0.2"/>
  <cols>
    <col min="1" max="1" width="4.28515625" customWidth="1"/>
    <col min="2" max="2" width="14.42578125" style="9" customWidth="1"/>
    <col min="3" max="3" width="38.28515625" style="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60" t="s">
        <v>1</v>
      </c>
      <c r="B1" s="60"/>
      <c r="C1" s="60"/>
      <c r="D1" s="60"/>
      <c r="E1" s="60"/>
      <c r="F1" s="60"/>
      <c r="G1" s="60"/>
      <c r="AE1" t="s">
        <v>33</v>
      </c>
    </row>
    <row r="2" spans="1:60" ht="24.95" customHeight="1" x14ac:dyDescent="0.2">
      <c r="A2" s="12" t="s">
        <v>32</v>
      </c>
      <c r="B2" s="10"/>
      <c r="C2" s="61" t="s">
        <v>161</v>
      </c>
      <c r="D2" s="62"/>
      <c r="E2" s="62"/>
      <c r="F2" s="62"/>
      <c r="G2" s="63"/>
      <c r="AE2" t="s">
        <v>34</v>
      </c>
    </row>
    <row r="3" spans="1:60" ht="24.95" hidden="1" customHeight="1" x14ac:dyDescent="0.2">
      <c r="A3" s="13" t="s">
        <v>2</v>
      </c>
      <c r="B3" s="11"/>
      <c r="C3" s="64"/>
      <c r="D3" s="65"/>
      <c r="E3" s="65"/>
      <c r="F3" s="65"/>
      <c r="G3" s="66"/>
      <c r="AE3" t="s">
        <v>35</v>
      </c>
    </row>
    <row r="4" spans="1:60" ht="24.95" hidden="1" customHeight="1" x14ac:dyDescent="0.2">
      <c r="A4" s="13" t="s">
        <v>3</v>
      </c>
      <c r="B4" s="11"/>
      <c r="C4" s="64"/>
      <c r="D4" s="65"/>
      <c r="E4" s="65"/>
      <c r="F4" s="65"/>
      <c r="G4" s="66"/>
      <c r="AE4" t="s">
        <v>36</v>
      </c>
    </row>
    <row r="5" spans="1:60" hidden="1" x14ac:dyDescent="0.2">
      <c r="A5" s="14" t="s">
        <v>37</v>
      </c>
      <c r="B5" s="15"/>
      <c r="C5" s="15"/>
      <c r="D5" s="16"/>
      <c r="E5" s="16"/>
      <c r="F5" s="16"/>
      <c r="G5" s="17"/>
      <c r="AE5" t="s">
        <v>38</v>
      </c>
    </row>
    <row r="7" spans="1:60" ht="38.25" x14ac:dyDescent="0.2">
      <c r="A7" s="22" t="s">
        <v>39</v>
      </c>
      <c r="B7" s="23" t="s">
        <v>40</v>
      </c>
      <c r="C7" s="23" t="s">
        <v>41</v>
      </c>
      <c r="D7" s="22" t="s">
        <v>42</v>
      </c>
      <c r="E7" s="22" t="s">
        <v>43</v>
      </c>
      <c r="F7" s="18" t="s">
        <v>44</v>
      </c>
      <c r="G7" s="36" t="s">
        <v>5</v>
      </c>
      <c r="H7" s="37" t="s">
        <v>6</v>
      </c>
      <c r="I7" s="37" t="s">
        <v>45</v>
      </c>
      <c r="J7" s="37" t="s">
        <v>7</v>
      </c>
      <c r="K7" s="37" t="s">
        <v>46</v>
      </c>
      <c r="L7" s="37" t="s">
        <v>47</v>
      </c>
      <c r="M7" s="37" t="s">
        <v>48</v>
      </c>
      <c r="N7" s="37" t="s">
        <v>49</v>
      </c>
      <c r="O7" s="37" t="s">
        <v>50</v>
      </c>
      <c r="P7" s="37" t="s">
        <v>51</v>
      </c>
      <c r="Q7" s="37" t="s">
        <v>52</v>
      </c>
      <c r="R7" s="37" t="s">
        <v>53</v>
      </c>
      <c r="S7" s="37" t="s">
        <v>54</v>
      </c>
      <c r="T7" s="37" t="s">
        <v>55</v>
      </c>
      <c r="U7" s="25" t="s">
        <v>56</v>
      </c>
    </row>
    <row r="8" spans="1:60" x14ac:dyDescent="0.2">
      <c r="A8" s="38" t="s">
        <v>57</v>
      </c>
      <c r="B8" s="39" t="s">
        <v>11</v>
      </c>
      <c r="C8" s="40" t="s">
        <v>12</v>
      </c>
      <c r="D8" s="41"/>
      <c r="E8" s="42"/>
      <c r="F8" s="43"/>
      <c r="G8" s="43">
        <f>SUMIF(AE9:AE11,"&lt;&gt;NOR",G9:G11)</f>
        <v>0</v>
      </c>
      <c r="H8" s="43"/>
      <c r="I8" s="43">
        <f>SUM(I9:I11)</f>
        <v>9003.6</v>
      </c>
      <c r="J8" s="43"/>
      <c r="K8" s="43">
        <f>SUM(K9:K11)</f>
        <v>34196.400000000001</v>
      </c>
      <c r="L8" s="43"/>
      <c r="M8" s="43">
        <f>SUM(M9:M11)</f>
        <v>0</v>
      </c>
      <c r="N8" s="24"/>
      <c r="O8" s="24">
        <f>SUM(O9:O11)</f>
        <v>3.6143999999999998</v>
      </c>
      <c r="P8" s="24"/>
      <c r="Q8" s="24">
        <f>SUM(Q9:Q11)</f>
        <v>0</v>
      </c>
      <c r="R8" s="24"/>
      <c r="S8" s="24"/>
      <c r="T8" s="38"/>
      <c r="U8" s="24">
        <f>SUM(U9:U11)</f>
        <v>43.92</v>
      </c>
      <c r="AE8" t="s">
        <v>58</v>
      </c>
    </row>
    <row r="9" spans="1:60" outlineLevel="1" x14ac:dyDescent="0.2">
      <c r="A9" s="20">
        <v>1</v>
      </c>
      <c r="B9" s="20" t="s">
        <v>59</v>
      </c>
      <c r="C9" s="50" t="s">
        <v>60</v>
      </c>
      <c r="D9" s="26" t="s">
        <v>61</v>
      </c>
      <c r="E9" s="32">
        <v>180</v>
      </c>
      <c r="F9" s="34"/>
      <c r="G9" s="34"/>
      <c r="H9" s="34">
        <v>0.02</v>
      </c>
      <c r="I9" s="34">
        <f>ROUND(E9*H9,2)</f>
        <v>3.6</v>
      </c>
      <c r="J9" s="34">
        <v>69.98</v>
      </c>
      <c r="K9" s="34">
        <f>ROUND(E9*J9,2)</f>
        <v>12596.4</v>
      </c>
      <c r="L9" s="34">
        <v>21</v>
      </c>
      <c r="M9" s="34">
        <f>G9*(1+L9/100)</f>
        <v>0</v>
      </c>
      <c r="N9" s="27">
        <v>1.8380000000000001E-2</v>
      </c>
      <c r="O9" s="27">
        <f>ROUND(E9*N9,5)</f>
        <v>3.3083999999999998</v>
      </c>
      <c r="P9" s="27">
        <v>0</v>
      </c>
      <c r="Q9" s="27">
        <f>ROUND(E9*P9,5)</f>
        <v>0</v>
      </c>
      <c r="R9" s="27"/>
      <c r="S9" s="27"/>
      <c r="T9" s="28">
        <v>0.13</v>
      </c>
      <c r="U9" s="27">
        <f>ROUND(E9*T9,2)</f>
        <v>23.4</v>
      </c>
      <c r="V9" s="19"/>
      <c r="W9" s="19"/>
      <c r="X9" s="19"/>
      <c r="Y9" s="19"/>
      <c r="Z9" s="19"/>
      <c r="AA9" s="19"/>
      <c r="AB9" s="19"/>
      <c r="AC9" s="19"/>
      <c r="AD9" s="19"/>
      <c r="AE9" s="19" t="s">
        <v>62</v>
      </c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</row>
    <row r="10" spans="1:60" outlineLevel="1" x14ac:dyDescent="0.2">
      <c r="A10" s="20">
        <v>2</v>
      </c>
      <c r="B10" s="20" t="s">
        <v>63</v>
      </c>
      <c r="C10" s="50" t="s">
        <v>64</v>
      </c>
      <c r="D10" s="26" t="s">
        <v>61</v>
      </c>
      <c r="E10" s="32">
        <v>360</v>
      </c>
      <c r="F10" s="34"/>
      <c r="G10" s="34"/>
      <c r="H10" s="34">
        <v>25</v>
      </c>
      <c r="I10" s="34">
        <f>ROUND(E10*H10,2)</f>
        <v>9000</v>
      </c>
      <c r="J10" s="34">
        <v>31</v>
      </c>
      <c r="K10" s="34">
        <f>ROUND(E10*J10,2)</f>
        <v>11160</v>
      </c>
      <c r="L10" s="34">
        <v>21</v>
      </c>
      <c r="M10" s="34">
        <f>G10*(1+L10/100)</f>
        <v>0</v>
      </c>
      <c r="N10" s="27">
        <v>8.4999999999999995E-4</v>
      </c>
      <c r="O10" s="27">
        <f>ROUND(E10*N10,5)</f>
        <v>0.30599999999999999</v>
      </c>
      <c r="P10" s="27">
        <v>0</v>
      </c>
      <c r="Q10" s="27">
        <f>ROUND(E10*P10,5)</f>
        <v>0</v>
      </c>
      <c r="R10" s="27"/>
      <c r="S10" s="27"/>
      <c r="T10" s="28">
        <v>6.0000000000000001E-3</v>
      </c>
      <c r="U10" s="27">
        <f>ROUND(E10*T10,2)</f>
        <v>2.16</v>
      </c>
      <c r="V10" s="19"/>
      <c r="W10" s="19"/>
      <c r="X10" s="19"/>
      <c r="Y10" s="19"/>
      <c r="Z10" s="19"/>
      <c r="AA10" s="19"/>
      <c r="AB10" s="19"/>
      <c r="AC10" s="19"/>
      <c r="AD10" s="19"/>
      <c r="AE10" s="19" t="s">
        <v>62</v>
      </c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</row>
    <row r="11" spans="1:60" outlineLevel="1" x14ac:dyDescent="0.2">
      <c r="A11" s="20">
        <v>3</v>
      </c>
      <c r="B11" s="20" t="s">
        <v>65</v>
      </c>
      <c r="C11" s="50" t="s">
        <v>66</v>
      </c>
      <c r="D11" s="26" t="s">
        <v>61</v>
      </c>
      <c r="E11" s="32">
        <v>180</v>
      </c>
      <c r="F11" s="34"/>
      <c r="G11" s="34"/>
      <c r="H11" s="34">
        <v>0</v>
      </c>
      <c r="I11" s="34">
        <f>ROUND(E11*H11,2)</f>
        <v>0</v>
      </c>
      <c r="J11" s="34">
        <v>58</v>
      </c>
      <c r="K11" s="34">
        <f>ROUND(E11*J11,2)</f>
        <v>10440</v>
      </c>
      <c r="L11" s="34">
        <v>21</v>
      </c>
      <c r="M11" s="34">
        <f>G11*(1+L11/100)</f>
        <v>0</v>
      </c>
      <c r="N11" s="27">
        <v>0</v>
      </c>
      <c r="O11" s="27">
        <f>ROUND(E11*N11,5)</f>
        <v>0</v>
      </c>
      <c r="P11" s="27">
        <v>0</v>
      </c>
      <c r="Q11" s="27">
        <f>ROUND(E11*P11,5)</f>
        <v>0</v>
      </c>
      <c r="R11" s="27"/>
      <c r="S11" s="27"/>
      <c r="T11" s="28">
        <v>0.10199999999999999</v>
      </c>
      <c r="U11" s="27">
        <f>ROUND(E11*T11,2)</f>
        <v>18.36</v>
      </c>
      <c r="V11" s="19"/>
      <c r="W11" s="19"/>
      <c r="X11" s="19"/>
      <c r="Y11" s="19"/>
      <c r="Z11" s="19"/>
      <c r="AA11" s="19"/>
      <c r="AB11" s="19"/>
      <c r="AC11" s="19"/>
      <c r="AD11" s="19"/>
      <c r="AE11" s="19" t="s">
        <v>62</v>
      </c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</row>
    <row r="12" spans="1:60" x14ac:dyDescent="0.2">
      <c r="A12" s="21" t="s">
        <v>57</v>
      </c>
      <c r="B12" s="21" t="s">
        <v>13</v>
      </c>
      <c r="C12" s="51" t="s">
        <v>14</v>
      </c>
      <c r="D12" s="29"/>
      <c r="E12" s="33"/>
      <c r="F12" s="35"/>
      <c r="G12" s="35">
        <f>SUMIF(AE13:AE13,"&lt;&gt;NOR",G13:G13)</f>
        <v>0</v>
      </c>
      <c r="H12" s="35"/>
      <c r="I12" s="35">
        <f>SUM(I13:I13)</f>
        <v>0</v>
      </c>
      <c r="J12" s="35"/>
      <c r="K12" s="35">
        <f>SUM(K13:K13)</f>
        <v>1088.6400000000001</v>
      </c>
      <c r="L12" s="35"/>
      <c r="M12" s="35">
        <f>SUM(M13:M13)</f>
        <v>0</v>
      </c>
      <c r="N12" s="30"/>
      <c r="O12" s="30">
        <f>SUM(O13:O13)</f>
        <v>0</v>
      </c>
      <c r="P12" s="30"/>
      <c r="Q12" s="30">
        <f>SUM(Q13:Q13)</f>
        <v>1.5493699999999999</v>
      </c>
      <c r="R12" s="30"/>
      <c r="S12" s="30"/>
      <c r="T12" s="31"/>
      <c r="U12" s="30">
        <f>SUM(U13:U13)</f>
        <v>2.35</v>
      </c>
      <c r="AE12" t="s">
        <v>58</v>
      </c>
    </row>
    <row r="13" spans="1:60" outlineLevel="1" x14ac:dyDescent="0.2">
      <c r="A13" s="20">
        <v>4</v>
      </c>
      <c r="B13" s="20" t="s">
        <v>67</v>
      </c>
      <c r="C13" s="50" t="s">
        <v>68</v>
      </c>
      <c r="D13" s="26" t="s">
        <v>69</v>
      </c>
      <c r="E13" s="32">
        <v>0.97199999999999998</v>
      </c>
      <c r="F13" s="34"/>
      <c r="G13" s="34"/>
      <c r="H13" s="34">
        <v>0</v>
      </c>
      <c r="I13" s="34">
        <f>ROUND(E13*H13,2)</f>
        <v>0</v>
      </c>
      <c r="J13" s="34">
        <v>1120</v>
      </c>
      <c r="K13" s="34">
        <f>ROUND(E13*J13,2)</f>
        <v>1088.6400000000001</v>
      </c>
      <c r="L13" s="34">
        <v>21</v>
      </c>
      <c r="M13" s="34">
        <f>G13*(1+L13/100)</f>
        <v>0</v>
      </c>
      <c r="N13" s="27">
        <v>0</v>
      </c>
      <c r="O13" s="27">
        <f>ROUND(E13*N13,5)</f>
        <v>0</v>
      </c>
      <c r="P13" s="27">
        <v>1.5940000000000001</v>
      </c>
      <c r="Q13" s="27">
        <f>ROUND(E13*P13,5)</f>
        <v>1.5493699999999999</v>
      </c>
      <c r="R13" s="27"/>
      <c r="S13" s="27"/>
      <c r="T13" s="28">
        <v>2.42</v>
      </c>
      <c r="U13" s="27">
        <f>ROUND(E13*T13,2)</f>
        <v>2.35</v>
      </c>
      <c r="V13" s="19"/>
      <c r="W13" s="19"/>
      <c r="X13" s="19"/>
      <c r="Y13" s="19"/>
      <c r="Z13" s="19"/>
      <c r="AA13" s="19"/>
      <c r="AB13" s="19"/>
      <c r="AC13" s="19"/>
      <c r="AD13" s="19"/>
      <c r="AE13" s="19" t="s">
        <v>62</v>
      </c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</row>
    <row r="14" spans="1:60" x14ac:dyDescent="0.2">
      <c r="A14" s="21" t="s">
        <v>57</v>
      </c>
      <c r="B14" s="21" t="s">
        <v>15</v>
      </c>
      <c r="C14" s="51" t="s">
        <v>16</v>
      </c>
      <c r="D14" s="29"/>
      <c r="E14" s="33"/>
      <c r="F14" s="35"/>
      <c r="G14" s="35">
        <f>SUMIF(AE15:AE19,"&lt;&gt;NOR",G15:G19)</f>
        <v>0</v>
      </c>
      <c r="H14" s="35"/>
      <c r="I14" s="35">
        <f>SUM(I15:I19)</f>
        <v>0</v>
      </c>
      <c r="J14" s="35"/>
      <c r="K14" s="35">
        <f>SUM(K15:K19)</f>
        <v>7613.27</v>
      </c>
      <c r="L14" s="35"/>
      <c r="M14" s="35">
        <f>SUM(M15:M19)</f>
        <v>0</v>
      </c>
      <c r="N14" s="30"/>
      <c r="O14" s="30">
        <f>SUM(O15:O19)</f>
        <v>0</v>
      </c>
      <c r="P14" s="30"/>
      <c r="Q14" s="30">
        <f>SUM(Q15:Q19)</f>
        <v>0</v>
      </c>
      <c r="R14" s="30"/>
      <c r="S14" s="30"/>
      <c r="T14" s="31"/>
      <c r="U14" s="30">
        <f>SUM(U15:U19)</f>
        <v>8.4400000000000013</v>
      </c>
      <c r="AE14" t="s">
        <v>58</v>
      </c>
    </row>
    <row r="15" spans="1:60" outlineLevel="1" x14ac:dyDescent="0.2">
      <c r="A15" s="20">
        <v>5</v>
      </c>
      <c r="B15" s="20" t="s">
        <v>70</v>
      </c>
      <c r="C15" s="50" t="s">
        <v>71</v>
      </c>
      <c r="D15" s="26" t="s">
        <v>72</v>
      </c>
      <c r="E15" s="32">
        <v>4.9372699999999998</v>
      </c>
      <c r="F15" s="34"/>
      <c r="G15" s="34"/>
      <c r="H15" s="34">
        <v>0</v>
      </c>
      <c r="I15" s="34">
        <f>ROUND(E15*H15,2)</f>
        <v>0</v>
      </c>
      <c r="J15" s="34">
        <v>193</v>
      </c>
      <c r="K15" s="34">
        <f>ROUND(E15*J15,2)</f>
        <v>952.89</v>
      </c>
      <c r="L15" s="34">
        <v>21</v>
      </c>
      <c r="M15" s="34">
        <f>G15*(1+L15/100)</f>
        <v>0</v>
      </c>
      <c r="N15" s="27">
        <v>0</v>
      </c>
      <c r="O15" s="27">
        <f>ROUND(E15*N15,5)</f>
        <v>0</v>
      </c>
      <c r="P15" s="27">
        <v>0</v>
      </c>
      <c r="Q15" s="27">
        <f>ROUND(E15*P15,5)</f>
        <v>0</v>
      </c>
      <c r="R15" s="27"/>
      <c r="S15" s="27"/>
      <c r="T15" s="28">
        <v>0.27700000000000002</v>
      </c>
      <c r="U15" s="27">
        <f>ROUND(E15*T15,2)</f>
        <v>1.37</v>
      </c>
      <c r="V15" s="19"/>
      <c r="W15" s="19"/>
      <c r="X15" s="19"/>
      <c r="Y15" s="19"/>
      <c r="Z15" s="19"/>
      <c r="AA15" s="19"/>
      <c r="AB15" s="19"/>
      <c r="AC15" s="19"/>
      <c r="AD15" s="19"/>
      <c r="AE15" s="19" t="s">
        <v>62</v>
      </c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</row>
    <row r="16" spans="1:60" outlineLevel="1" x14ac:dyDescent="0.2">
      <c r="A16" s="20">
        <v>6</v>
      </c>
      <c r="B16" s="20" t="s">
        <v>73</v>
      </c>
      <c r="C16" s="50" t="s">
        <v>74</v>
      </c>
      <c r="D16" s="26" t="s">
        <v>72</v>
      </c>
      <c r="E16" s="32">
        <v>4.9372699999999998</v>
      </c>
      <c r="F16" s="34"/>
      <c r="G16" s="34"/>
      <c r="H16" s="34">
        <v>0</v>
      </c>
      <c r="I16" s="34">
        <f>ROUND(E16*H16,2)</f>
        <v>0</v>
      </c>
      <c r="J16" s="34">
        <v>358</v>
      </c>
      <c r="K16" s="34">
        <f>ROUND(E16*J16,2)</f>
        <v>1767.54</v>
      </c>
      <c r="L16" s="34">
        <v>21</v>
      </c>
      <c r="M16" s="34">
        <f>G16*(1+L16/100)</f>
        <v>0</v>
      </c>
      <c r="N16" s="27">
        <v>0</v>
      </c>
      <c r="O16" s="27">
        <f>ROUND(E16*N16,5)</f>
        <v>0</v>
      </c>
      <c r="P16" s="27">
        <v>0</v>
      </c>
      <c r="Q16" s="27">
        <f>ROUND(E16*P16,5)</f>
        <v>0</v>
      </c>
      <c r="R16" s="27"/>
      <c r="S16" s="27"/>
      <c r="T16" s="28">
        <v>0.94199999999999995</v>
      </c>
      <c r="U16" s="27">
        <f>ROUND(E16*T16,2)</f>
        <v>4.6500000000000004</v>
      </c>
      <c r="V16" s="19"/>
      <c r="W16" s="19"/>
      <c r="X16" s="19"/>
      <c r="Y16" s="19"/>
      <c r="Z16" s="19"/>
      <c r="AA16" s="19"/>
      <c r="AB16" s="19"/>
      <c r="AC16" s="19"/>
      <c r="AD16" s="19"/>
      <c r="AE16" s="19" t="s">
        <v>62</v>
      </c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</row>
    <row r="17" spans="1:60" outlineLevel="1" x14ac:dyDescent="0.2">
      <c r="A17" s="20">
        <v>7</v>
      </c>
      <c r="B17" s="20" t="s">
        <v>75</v>
      </c>
      <c r="C17" s="50" t="s">
        <v>76</v>
      </c>
      <c r="D17" s="26" t="s">
        <v>72</v>
      </c>
      <c r="E17" s="32">
        <v>4.9372699999999998</v>
      </c>
      <c r="F17" s="34"/>
      <c r="G17" s="34"/>
      <c r="H17" s="34">
        <v>0</v>
      </c>
      <c r="I17" s="34">
        <f>ROUND(E17*H17,2)</f>
        <v>0</v>
      </c>
      <c r="J17" s="34">
        <v>256</v>
      </c>
      <c r="K17" s="34">
        <f>ROUND(E17*J17,2)</f>
        <v>1263.94</v>
      </c>
      <c r="L17" s="34">
        <v>21</v>
      </c>
      <c r="M17" s="34">
        <f>G17*(1+L17/100)</f>
        <v>0</v>
      </c>
      <c r="N17" s="27">
        <v>0</v>
      </c>
      <c r="O17" s="27">
        <f>ROUND(E17*N17,5)</f>
        <v>0</v>
      </c>
      <c r="P17" s="27">
        <v>0</v>
      </c>
      <c r="Q17" s="27">
        <f>ROUND(E17*P17,5)</f>
        <v>0</v>
      </c>
      <c r="R17" s="27"/>
      <c r="S17" s="27"/>
      <c r="T17" s="28">
        <v>0.49</v>
      </c>
      <c r="U17" s="27">
        <f>ROUND(E17*T17,2)</f>
        <v>2.42</v>
      </c>
      <c r="V17" s="19"/>
      <c r="W17" s="19"/>
      <c r="X17" s="19"/>
      <c r="Y17" s="19"/>
      <c r="Z17" s="19"/>
      <c r="AA17" s="19"/>
      <c r="AB17" s="19"/>
      <c r="AC17" s="19"/>
      <c r="AD17" s="19"/>
      <c r="AE17" s="19" t="s">
        <v>62</v>
      </c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</row>
    <row r="18" spans="1:60" outlineLevel="1" x14ac:dyDescent="0.2">
      <c r="A18" s="20">
        <v>8</v>
      </c>
      <c r="B18" s="20" t="s">
        <v>77</v>
      </c>
      <c r="C18" s="50" t="s">
        <v>78</v>
      </c>
      <c r="D18" s="26" t="s">
        <v>72</v>
      </c>
      <c r="E18" s="32">
        <v>74.059049999999999</v>
      </c>
      <c r="F18" s="34"/>
      <c r="G18" s="34"/>
      <c r="H18" s="34">
        <v>0</v>
      </c>
      <c r="I18" s="34">
        <f>ROUND(E18*H18,2)</f>
        <v>0</v>
      </c>
      <c r="J18" s="34">
        <v>25</v>
      </c>
      <c r="K18" s="34">
        <f>ROUND(E18*J18,2)</f>
        <v>1851.48</v>
      </c>
      <c r="L18" s="34">
        <v>21</v>
      </c>
      <c r="M18" s="34">
        <f>G18*(1+L18/100)</f>
        <v>0</v>
      </c>
      <c r="N18" s="27">
        <v>0</v>
      </c>
      <c r="O18" s="27">
        <f>ROUND(E18*N18,5)</f>
        <v>0</v>
      </c>
      <c r="P18" s="27">
        <v>0</v>
      </c>
      <c r="Q18" s="27">
        <f>ROUND(E18*P18,5)</f>
        <v>0</v>
      </c>
      <c r="R18" s="27"/>
      <c r="S18" s="27"/>
      <c r="T18" s="28">
        <v>0</v>
      </c>
      <c r="U18" s="27">
        <f>ROUND(E18*T18,2)</f>
        <v>0</v>
      </c>
      <c r="V18" s="19"/>
      <c r="W18" s="19"/>
      <c r="X18" s="19"/>
      <c r="Y18" s="19"/>
      <c r="Z18" s="19"/>
      <c r="AA18" s="19"/>
      <c r="AB18" s="19"/>
      <c r="AC18" s="19"/>
      <c r="AD18" s="19"/>
      <c r="AE18" s="19" t="s">
        <v>62</v>
      </c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</row>
    <row r="19" spans="1:60" outlineLevel="1" x14ac:dyDescent="0.2">
      <c r="A19" s="20">
        <v>9</v>
      </c>
      <c r="B19" s="20" t="s">
        <v>79</v>
      </c>
      <c r="C19" s="50" t="s">
        <v>80</v>
      </c>
      <c r="D19" s="26" t="s">
        <v>72</v>
      </c>
      <c r="E19" s="32">
        <v>4.9372699999999998</v>
      </c>
      <c r="F19" s="34"/>
      <c r="G19" s="34"/>
      <c r="H19" s="34">
        <v>0</v>
      </c>
      <c r="I19" s="34">
        <f>ROUND(E19*H19,2)</f>
        <v>0</v>
      </c>
      <c r="J19" s="34">
        <v>360</v>
      </c>
      <c r="K19" s="34">
        <f>ROUND(E19*J19,2)</f>
        <v>1777.42</v>
      </c>
      <c r="L19" s="34">
        <v>21</v>
      </c>
      <c r="M19" s="34">
        <f>G19*(1+L19/100)</f>
        <v>0</v>
      </c>
      <c r="N19" s="27">
        <v>0</v>
      </c>
      <c r="O19" s="27">
        <f>ROUND(E19*N19,5)</f>
        <v>0</v>
      </c>
      <c r="P19" s="27">
        <v>0</v>
      </c>
      <c r="Q19" s="27">
        <f>ROUND(E19*P19,5)</f>
        <v>0</v>
      </c>
      <c r="R19" s="27"/>
      <c r="S19" s="27"/>
      <c r="T19" s="28">
        <v>0</v>
      </c>
      <c r="U19" s="27">
        <f>ROUND(E19*T19,2)</f>
        <v>0</v>
      </c>
      <c r="V19" s="19"/>
      <c r="W19" s="19"/>
      <c r="X19" s="19"/>
      <c r="Y19" s="19"/>
      <c r="Z19" s="19"/>
      <c r="AA19" s="19"/>
      <c r="AB19" s="19"/>
      <c r="AC19" s="19"/>
      <c r="AD19" s="19"/>
      <c r="AE19" s="19" t="s">
        <v>62</v>
      </c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</row>
    <row r="20" spans="1:60" x14ac:dyDescent="0.2">
      <c r="A20" s="21" t="s">
        <v>57</v>
      </c>
      <c r="B20" s="21" t="s">
        <v>17</v>
      </c>
      <c r="C20" s="51" t="s">
        <v>18</v>
      </c>
      <c r="D20" s="29"/>
      <c r="E20" s="33"/>
      <c r="F20" s="35"/>
      <c r="G20" s="35">
        <f>SUMIF(AE21:AE21,"&lt;&gt;NOR",G21:G21)</f>
        <v>0</v>
      </c>
      <c r="H20" s="35"/>
      <c r="I20" s="35">
        <f>SUM(I21:I21)</f>
        <v>0</v>
      </c>
      <c r="J20" s="35"/>
      <c r="K20" s="35">
        <f>SUM(K21:K21)</f>
        <v>11078.14</v>
      </c>
      <c r="L20" s="35"/>
      <c r="M20" s="35">
        <f>SUM(M21:M21)</f>
        <v>0</v>
      </c>
      <c r="N20" s="30"/>
      <c r="O20" s="30">
        <f>SUM(O21:O21)</f>
        <v>0</v>
      </c>
      <c r="P20" s="30"/>
      <c r="Q20" s="30">
        <f>SUM(Q21:Q21)</f>
        <v>0</v>
      </c>
      <c r="R20" s="30"/>
      <c r="S20" s="30"/>
      <c r="T20" s="31"/>
      <c r="U20" s="30">
        <f>SUM(U21:U21)</f>
        <v>26.56</v>
      </c>
      <c r="AE20" t="s">
        <v>58</v>
      </c>
    </row>
    <row r="21" spans="1:60" outlineLevel="1" x14ac:dyDescent="0.2">
      <c r="A21" s="20">
        <v>10</v>
      </c>
      <c r="B21" s="20" t="s">
        <v>81</v>
      </c>
      <c r="C21" s="50" t="s">
        <v>82</v>
      </c>
      <c r="D21" s="26" t="s">
        <v>72</v>
      </c>
      <c r="E21" s="32">
        <v>3.6143999999999998</v>
      </c>
      <c r="F21" s="34"/>
      <c r="G21" s="34"/>
      <c r="H21" s="34">
        <v>0</v>
      </c>
      <c r="I21" s="34">
        <f>ROUND(E21*H21,2)</f>
        <v>0</v>
      </c>
      <c r="J21" s="34">
        <v>3065</v>
      </c>
      <c r="K21" s="34">
        <f>ROUND(E21*J21,2)</f>
        <v>11078.14</v>
      </c>
      <c r="L21" s="34">
        <v>21</v>
      </c>
      <c r="M21" s="34">
        <f>G21*(1+L21/100)</f>
        <v>0</v>
      </c>
      <c r="N21" s="27">
        <v>0</v>
      </c>
      <c r="O21" s="27">
        <f>ROUND(E21*N21,5)</f>
        <v>0</v>
      </c>
      <c r="P21" s="27">
        <v>0</v>
      </c>
      <c r="Q21" s="27">
        <f>ROUND(E21*P21,5)</f>
        <v>0</v>
      </c>
      <c r="R21" s="27"/>
      <c r="S21" s="27"/>
      <c r="T21" s="28">
        <v>7.3479999999999999</v>
      </c>
      <c r="U21" s="27">
        <f>ROUND(E21*T21,2)</f>
        <v>26.56</v>
      </c>
      <c r="V21" s="19"/>
      <c r="W21" s="19"/>
      <c r="X21" s="19"/>
      <c r="Y21" s="19"/>
      <c r="Z21" s="19"/>
      <c r="AA21" s="19"/>
      <c r="AB21" s="19"/>
      <c r="AC21" s="19"/>
      <c r="AD21" s="19"/>
      <c r="AE21" s="19" t="s">
        <v>62</v>
      </c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</row>
    <row r="22" spans="1:60" x14ac:dyDescent="0.2">
      <c r="A22" s="21" t="s">
        <v>57</v>
      </c>
      <c r="B22" s="21" t="s">
        <v>19</v>
      </c>
      <c r="C22" s="51" t="s">
        <v>20</v>
      </c>
      <c r="D22" s="29"/>
      <c r="E22" s="33"/>
      <c r="F22" s="35"/>
      <c r="G22" s="35">
        <f>SUMIF(AE23:AE23,"&lt;&gt;NOR",G23:G23)</f>
        <v>0</v>
      </c>
      <c r="H22" s="35"/>
      <c r="I22" s="35">
        <f>SUM(I23:I23)</f>
        <v>0</v>
      </c>
      <c r="J22" s="35"/>
      <c r="K22" s="35">
        <f>SUM(K23:K23)</f>
        <v>123.25</v>
      </c>
      <c r="L22" s="35"/>
      <c r="M22" s="35">
        <f>SUM(M23:M23)</f>
        <v>0</v>
      </c>
      <c r="N22" s="30"/>
      <c r="O22" s="30">
        <f>SUM(O23:O23)</f>
        <v>0</v>
      </c>
      <c r="P22" s="30"/>
      <c r="Q22" s="30">
        <f>SUM(Q23:Q23)</f>
        <v>8.3400000000000002E-3</v>
      </c>
      <c r="R22" s="30"/>
      <c r="S22" s="30"/>
      <c r="T22" s="31"/>
      <c r="U22" s="30">
        <f>SUM(U23:U23)</f>
        <v>0.25</v>
      </c>
      <c r="AE22" t="s">
        <v>58</v>
      </c>
    </row>
    <row r="23" spans="1:60" outlineLevel="1" x14ac:dyDescent="0.2">
      <c r="A23" s="20">
        <v>11</v>
      </c>
      <c r="B23" s="20" t="s">
        <v>83</v>
      </c>
      <c r="C23" s="50" t="s">
        <v>84</v>
      </c>
      <c r="D23" s="26" t="s">
        <v>61</v>
      </c>
      <c r="E23" s="32">
        <v>7.25</v>
      </c>
      <c r="F23" s="34"/>
      <c r="G23" s="34"/>
      <c r="H23" s="34">
        <v>0</v>
      </c>
      <c r="I23" s="34">
        <f>ROUND(E23*H23,2)</f>
        <v>0</v>
      </c>
      <c r="J23" s="34">
        <v>17</v>
      </c>
      <c r="K23" s="34">
        <f>ROUND(E23*J23,2)</f>
        <v>123.25</v>
      </c>
      <c r="L23" s="34">
        <v>21</v>
      </c>
      <c r="M23" s="34">
        <f>G23*(1+L23/100)</f>
        <v>0</v>
      </c>
      <c r="N23" s="27">
        <v>0</v>
      </c>
      <c r="O23" s="27">
        <f>ROUND(E23*N23,5)</f>
        <v>0</v>
      </c>
      <c r="P23" s="27">
        <v>1.15E-3</v>
      </c>
      <c r="Q23" s="27">
        <f>ROUND(E23*P23,5)</f>
        <v>8.3400000000000002E-3</v>
      </c>
      <c r="R23" s="27"/>
      <c r="S23" s="27"/>
      <c r="T23" s="28">
        <v>3.5000000000000003E-2</v>
      </c>
      <c r="U23" s="27">
        <f>ROUND(E23*T23,2)</f>
        <v>0.25</v>
      </c>
      <c r="V23" s="19"/>
      <c r="W23" s="19"/>
      <c r="X23" s="19"/>
      <c r="Y23" s="19"/>
      <c r="Z23" s="19"/>
      <c r="AA23" s="19"/>
      <c r="AB23" s="19"/>
      <c r="AC23" s="19"/>
      <c r="AD23" s="19"/>
      <c r="AE23" s="19" t="s">
        <v>62</v>
      </c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</row>
    <row r="24" spans="1:60" x14ac:dyDescent="0.2">
      <c r="A24" s="21" t="s">
        <v>57</v>
      </c>
      <c r="B24" s="21" t="s">
        <v>21</v>
      </c>
      <c r="C24" s="51" t="s">
        <v>22</v>
      </c>
      <c r="D24" s="29"/>
      <c r="E24" s="33"/>
      <c r="F24" s="35"/>
      <c r="G24" s="35">
        <f>SUMIF(AE25:AE28,"&lt;&gt;NOR",G25:G28)</f>
        <v>0</v>
      </c>
      <c r="H24" s="35"/>
      <c r="I24" s="35">
        <f>SUM(I25:I28)</f>
        <v>59018.78</v>
      </c>
      <c r="J24" s="35"/>
      <c r="K24" s="35">
        <f>SUM(K25:K28)</f>
        <v>34838.199999999997</v>
      </c>
      <c r="L24" s="35"/>
      <c r="M24" s="35">
        <f>SUM(M25:M28)</f>
        <v>0</v>
      </c>
      <c r="N24" s="30"/>
      <c r="O24" s="30">
        <f>SUM(O25:O28)</f>
        <v>2.3544400000000003</v>
      </c>
      <c r="P24" s="30"/>
      <c r="Q24" s="30">
        <f>SUM(Q25:Q28)</f>
        <v>0</v>
      </c>
      <c r="R24" s="30"/>
      <c r="S24" s="30"/>
      <c r="T24" s="31"/>
      <c r="U24" s="30">
        <f>SUM(U25:U28)</f>
        <v>51.58</v>
      </c>
      <c r="AE24" t="s">
        <v>58</v>
      </c>
    </row>
    <row r="25" spans="1:60" ht="22.5" outlineLevel="1" x14ac:dyDescent="0.2">
      <c r="A25" s="20">
        <v>12</v>
      </c>
      <c r="B25" s="20" t="s">
        <v>85</v>
      </c>
      <c r="C25" s="50" t="s">
        <v>86</v>
      </c>
      <c r="D25" s="26" t="s">
        <v>61</v>
      </c>
      <c r="E25" s="32">
        <v>177.86</v>
      </c>
      <c r="F25" s="34"/>
      <c r="G25" s="34"/>
      <c r="H25" s="34">
        <v>35.99</v>
      </c>
      <c r="I25" s="34">
        <f>ROUND(E25*H25,2)</f>
        <v>6401.18</v>
      </c>
      <c r="J25" s="34">
        <v>104.00999999999999</v>
      </c>
      <c r="K25" s="34">
        <f>ROUND(E25*J25,2)</f>
        <v>18499.22</v>
      </c>
      <c r="L25" s="34">
        <v>21</v>
      </c>
      <c r="M25" s="34">
        <f>G25*(1+L25/100)</f>
        <v>0</v>
      </c>
      <c r="N25" s="27">
        <v>1.8000000000000001E-4</v>
      </c>
      <c r="O25" s="27">
        <f>ROUND(E25*N25,5)</f>
        <v>3.2009999999999997E-2</v>
      </c>
      <c r="P25" s="27">
        <v>0</v>
      </c>
      <c r="Q25" s="27">
        <f>ROUND(E25*P25,5)</f>
        <v>0</v>
      </c>
      <c r="R25" s="27"/>
      <c r="S25" s="27"/>
      <c r="T25" s="28">
        <v>0.14000000000000001</v>
      </c>
      <c r="U25" s="27">
        <f>ROUND(E25*T25,2)</f>
        <v>24.9</v>
      </c>
      <c r="V25" s="19"/>
      <c r="W25" s="19"/>
      <c r="X25" s="19"/>
      <c r="Y25" s="19"/>
      <c r="Z25" s="19"/>
      <c r="AA25" s="19"/>
      <c r="AB25" s="19"/>
      <c r="AC25" s="19"/>
      <c r="AD25" s="19"/>
      <c r="AE25" s="19" t="s">
        <v>62</v>
      </c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</row>
    <row r="26" spans="1:60" ht="22.5" outlineLevel="1" x14ac:dyDescent="0.2">
      <c r="A26" s="20">
        <v>13</v>
      </c>
      <c r="B26" s="20" t="s">
        <v>87</v>
      </c>
      <c r="C26" s="50" t="s">
        <v>88</v>
      </c>
      <c r="D26" s="26" t="s">
        <v>61</v>
      </c>
      <c r="E26" s="32">
        <v>177.86</v>
      </c>
      <c r="F26" s="34"/>
      <c r="G26" s="34"/>
      <c r="H26" s="34">
        <v>0</v>
      </c>
      <c r="I26" s="34">
        <f>ROUND(E26*H26,2)</f>
        <v>0</v>
      </c>
      <c r="J26" s="34">
        <v>80</v>
      </c>
      <c r="K26" s="34">
        <f>ROUND(E26*J26,2)</f>
        <v>14228.8</v>
      </c>
      <c r="L26" s="34">
        <v>21</v>
      </c>
      <c r="M26" s="34">
        <f>G26*(1+L26/100)</f>
        <v>0</v>
      </c>
      <c r="N26" s="27">
        <v>0</v>
      </c>
      <c r="O26" s="27">
        <f>ROUND(E26*N26,5)</f>
        <v>0</v>
      </c>
      <c r="P26" s="27">
        <v>0</v>
      </c>
      <c r="Q26" s="27">
        <f>ROUND(E26*P26,5)</f>
        <v>0</v>
      </c>
      <c r="R26" s="27"/>
      <c r="S26" s="27"/>
      <c r="T26" s="28">
        <v>0.15</v>
      </c>
      <c r="U26" s="27">
        <f>ROUND(E26*T26,2)</f>
        <v>26.68</v>
      </c>
      <c r="V26" s="19"/>
      <c r="W26" s="19"/>
      <c r="X26" s="19"/>
      <c r="Y26" s="19"/>
      <c r="Z26" s="19"/>
      <c r="AA26" s="19"/>
      <c r="AB26" s="19"/>
      <c r="AC26" s="19"/>
      <c r="AD26" s="19"/>
      <c r="AE26" s="19" t="s">
        <v>62</v>
      </c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</row>
    <row r="27" spans="1:60" ht="22.5" outlineLevel="1" x14ac:dyDescent="0.2">
      <c r="A27" s="20">
        <v>14</v>
      </c>
      <c r="B27" s="20" t="s">
        <v>89</v>
      </c>
      <c r="C27" s="50" t="s">
        <v>90</v>
      </c>
      <c r="D27" s="26" t="s">
        <v>61</v>
      </c>
      <c r="E27" s="32">
        <v>362.88</v>
      </c>
      <c r="F27" s="34"/>
      <c r="G27" s="34"/>
      <c r="H27" s="34">
        <v>145</v>
      </c>
      <c r="I27" s="34">
        <f>ROUND(E27*H27,2)</f>
        <v>52617.599999999999</v>
      </c>
      <c r="J27" s="34">
        <v>0</v>
      </c>
      <c r="K27" s="34">
        <f>ROUND(E27*J27,2)</f>
        <v>0</v>
      </c>
      <c r="L27" s="34">
        <v>21</v>
      </c>
      <c r="M27" s="34">
        <f>G27*(1+L27/100)</f>
        <v>0</v>
      </c>
      <c r="N27" s="27">
        <v>6.4000000000000003E-3</v>
      </c>
      <c r="O27" s="27">
        <f>ROUND(E27*N27,5)</f>
        <v>2.3224300000000002</v>
      </c>
      <c r="P27" s="27">
        <v>0</v>
      </c>
      <c r="Q27" s="27">
        <f>ROUND(E27*P27,5)</f>
        <v>0</v>
      </c>
      <c r="R27" s="27"/>
      <c r="S27" s="27"/>
      <c r="T27" s="28">
        <v>0</v>
      </c>
      <c r="U27" s="27">
        <f>ROUND(E27*T27,2)</f>
        <v>0</v>
      </c>
      <c r="V27" s="19"/>
      <c r="W27" s="19"/>
      <c r="X27" s="19"/>
      <c r="Y27" s="19"/>
      <c r="Z27" s="19"/>
      <c r="AA27" s="19"/>
      <c r="AB27" s="19"/>
      <c r="AC27" s="19"/>
      <c r="AD27" s="19"/>
      <c r="AE27" s="19" t="s">
        <v>91</v>
      </c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</row>
    <row r="28" spans="1:60" outlineLevel="1" x14ac:dyDescent="0.2">
      <c r="A28" s="20">
        <v>15</v>
      </c>
      <c r="B28" s="20" t="s">
        <v>92</v>
      </c>
      <c r="C28" s="50" t="s">
        <v>93</v>
      </c>
      <c r="D28" s="26" t="s">
        <v>0</v>
      </c>
      <c r="E28" s="32">
        <v>917.46799999999996</v>
      </c>
      <c r="F28" s="34"/>
      <c r="G28" s="34"/>
      <c r="H28" s="34">
        <v>0</v>
      </c>
      <c r="I28" s="34">
        <f>ROUND(E28*H28,2)</f>
        <v>0</v>
      </c>
      <c r="J28" s="34">
        <v>2.2999999999999998</v>
      </c>
      <c r="K28" s="34">
        <f>ROUND(E28*J28,2)</f>
        <v>2110.1799999999998</v>
      </c>
      <c r="L28" s="34">
        <v>21</v>
      </c>
      <c r="M28" s="34">
        <f>G28*(1+L28/100)</f>
        <v>0</v>
      </c>
      <c r="N28" s="27">
        <v>0</v>
      </c>
      <c r="O28" s="27">
        <f>ROUND(E28*N28,5)</f>
        <v>0</v>
      </c>
      <c r="P28" s="27">
        <v>0</v>
      </c>
      <c r="Q28" s="27">
        <f>ROUND(E28*P28,5)</f>
        <v>0</v>
      </c>
      <c r="R28" s="27"/>
      <c r="S28" s="27"/>
      <c r="T28" s="28">
        <v>0</v>
      </c>
      <c r="U28" s="27">
        <f>ROUND(E28*T28,2)</f>
        <v>0</v>
      </c>
      <c r="V28" s="19"/>
      <c r="W28" s="19"/>
      <c r="X28" s="19"/>
      <c r="Y28" s="19"/>
      <c r="Z28" s="19"/>
      <c r="AA28" s="19"/>
      <c r="AB28" s="19"/>
      <c r="AC28" s="19"/>
      <c r="AD28" s="19"/>
      <c r="AE28" s="19" t="s">
        <v>62</v>
      </c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</row>
    <row r="29" spans="1:60" x14ac:dyDescent="0.2">
      <c r="A29" s="21" t="s">
        <v>57</v>
      </c>
      <c r="B29" s="21" t="s">
        <v>23</v>
      </c>
      <c r="C29" s="51" t="s">
        <v>24</v>
      </c>
      <c r="D29" s="29"/>
      <c r="E29" s="33"/>
      <c r="F29" s="35"/>
      <c r="G29" s="35">
        <f>SUMIF(AE30:AE37,"&lt;&gt;NOR",G30:G37)</f>
        <v>0</v>
      </c>
      <c r="H29" s="35"/>
      <c r="I29" s="35">
        <f>SUM(I30:I37)</f>
        <v>18960.740000000002</v>
      </c>
      <c r="J29" s="35"/>
      <c r="K29" s="35">
        <f>SUM(K30:K37)</f>
        <v>46719.53</v>
      </c>
      <c r="L29" s="35"/>
      <c r="M29" s="35">
        <f>SUM(M30:M37)</f>
        <v>0</v>
      </c>
      <c r="N29" s="30"/>
      <c r="O29" s="30">
        <f>SUM(O30:O37)</f>
        <v>1.08931</v>
      </c>
      <c r="P29" s="30"/>
      <c r="Q29" s="30">
        <f>SUM(Q30:Q37)</f>
        <v>0.99804999999999999</v>
      </c>
      <c r="R29" s="30"/>
      <c r="S29" s="30"/>
      <c r="T29" s="31"/>
      <c r="U29" s="30">
        <f>SUM(U30:U37)</f>
        <v>61.349999999999994</v>
      </c>
      <c r="AE29" t="s">
        <v>58</v>
      </c>
    </row>
    <row r="30" spans="1:60" outlineLevel="1" x14ac:dyDescent="0.2">
      <c r="A30" s="20">
        <v>16</v>
      </c>
      <c r="B30" s="20" t="s">
        <v>94</v>
      </c>
      <c r="C30" s="50" t="s">
        <v>95</v>
      </c>
      <c r="D30" s="26" t="s">
        <v>61</v>
      </c>
      <c r="E30" s="32">
        <v>7.25</v>
      </c>
      <c r="F30" s="34"/>
      <c r="G30" s="34"/>
      <c r="H30" s="34">
        <v>0</v>
      </c>
      <c r="I30" s="34">
        <f t="shared" ref="I30:I37" si="0">ROUND(E30*H30,2)</f>
        <v>0</v>
      </c>
      <c r="J30" s="34">
        <v>47</v>
      </c>
      <c r="K30" s="34">
        <f t="shared" ref="K30:K37" si="1">ROUND(E30*J30,2)</f>
        <v>340.75</v>
      </c>
      <c r="L30" s="34">
        <v>21</v>
      </c>
      <c r="M30" s="34">
        <f t="shared" ref="M30:M37" si="2">G30*(1+L30/100)</f>
        <v>0</v>
      </c>
      <c r="N30" s="27">
        <v>0</v>
      </c>
      <c r="O30" s="27">
        <f t="shared" ref="O30:O37" si="3">ROUND(E30*N30,5)</f>
        <v>0</v>
      </c>
      <c r="P30" s="27">
        <v>1.4999999999999999E-2</v>
      </c>
      <c r="Q30" s="27">
        <f t="shared" ref="Q30:Q37" si="4">ROUND(E30*P30,5)</f>
        <v>0.10875</v>
      </c>
      <c r="R30" s="27"/>
      <c r="S30" s="27"/>
      <c r="T30" s="28">
        <v>0.09</v>
      </c>
      <c r="U30" s="27">
        <f t="shared" ref="U30:U37" si="5">ROUND(E30*T30,2)</f>
        <v>0.65</v>
      </c>
      <c r="V30" s="19"/>
      <c r="W30" s="19"/>
      <c r="X30" s="19"/>
      <c r="Y30" s="19"/>
      <c r="Z30" s="19"/>
      <c r="AA30" s="19"/>
      <c r="AB30" s="19"/>
      <c r="AC30" s="19"/>
      <c r="AD30" s="19"/>
      <c r="AE30" s="19" t="s">
        <v>62</v>
      </c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</row>
    <row r="31" spans="1:60" outlineLevel="1" x14ac:dyDescent="0.2">
      <c r="A31" s="20">
        <v>17</v>
      </c>
      <c r="B31" s="20" t="s">
        <v>96</v>
      </c>
      <c r="C31" s="50" t="s">
        <v>97</v>
      </c>
      <c r="D31" s="26" t="s">
        <v>61</v>
      </c>
      <c r="E31" s="32">
        <v>177.86</v>
      </c>
      <c r="F31" s="34"/>
      <c r="G31" s="34"/>
      <c r="H31" s="34">
        <v>0</v>
      </c>
      <c r="I31" s="34">
        <f t="shared" si="0"/>
        <v>0</v>
      </c>
      <c r="J31" s="34">
        <v>26</v>
      </c>
      <c r="K31" s="34">
        <f t="shared" si="1"/>
        <v>4624.3599999999997</v>
      </c>
      <c r="L31" s="34">
        <v>21</v>
      </c>
      <c r="M31" s="34">
        <f t="shared" si="2"/>
        <v>0</v>
      </c>
      <c r="N31" s="27">
        <v>0</v>
      </c>
      <c r="O31" s="27">
        <f t="shared" si="3"/>
        <v>0</v>
      </c>
      <c r="P31" s="27">
        <v>5.0000000000000001E-3</v>
      </c>
      <c r="Q31" s="27">
        <f t="shared" si="4"/>
        <v>0.88929999999999998</v>
      </c>
      <c r="R31" s="27"/>
      <c r="S31" s="27"/>
      <c r="T31" s="28">
        <v>0.05</v>
      </c>
      <c r="U31" s="27">
        <f t="shared" si="5"/>
        <v>8.89</v>
      </c>
      <c r="V31" s="19"/>
      <c r="W31" s="19"/>
      <c r="X31" s="19"/>
      <c r="Y31" s="19"/>
      <c r="Z31" s="19"/>
      <c r="AA31" s="19"/>
      <c r="AB31" s="19"/>
      <c r="AC31" s="19"/>
      <c r="AD31" s="19"/>
      <c r="AE31" s="19" t="s">
        <v>62</v>
      </c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</row>
    <row r="32" spans="1:60" outlineLevel="1" x14ac:dyDescent="0.2">
      <c r="A32" s="20">
        <v>18</v>
      </c>
      <c r="B32" s="20" t="s">
        <v>98</v>
      </c>
      <c r="C32" s="50" t="s">
        <v>99</v>
      </c>
      <c r="D32" s="26" t="s">
        <v>61</v>
      </c>
      <c r="E32" s="32">
        <v>87.96</v>
      </c>
      <c r="F32" s="34"/>
      <c r="G32" s="34"/>
      <c r="H32" s="34">
        <v>0</v>
      </c>
      <c r="I32" s="34">
        <f t="shared" si="0"/>
        <v>0</v>
      </c>
      <c r="J32" s="34">
        <v>30</v>
      </c>
      <c r="K32" s="34">
        <f t="shared" si="1"/>
        <v>2638.8</v>
      </c>
      <c r="L32" s="34">
        <v>21</v>
      </c>
      <c r="M32" s="34">
        <f t="shared" si="2"/>
        <v>0</v>
      </c>
      <c r="N32" s="27">
        <v>0</v>
      </c>
      <c r="O32" s="27">
        <f t="shared" si="3"/>
        <v>0</v>
      </c>
      <c r="P32" s="27">
        <v>0</v>
      </c>
      <c r="Q32" s="27">
        <f t="shared" si="4"/>
        <v>0</v>
      </c>
      <c r="R32" s="27"/>
      <c r="S32" s="27"/>
      <c r="T32" s="28">
        <v>0</v>
      </c>
      <c r="U32" s="27">
        <f t="shared" si="5"/>
        <v>0</v>
      </c>
      <c r="V32" s="19"/>
      <c r="W32" s="19"/>
      <c r="X32" s="19"/>
      <c r="Y32" s="19"/>
      <c r="Z32" s="19"/>
      <c r="AA32" s="19"/>
      <c r="AB32" s="19"/>
      <c r="AC32" s="19"/>
      <c r="AD32" s="19"/>
      <c r="AE32" s="19" t="s">
        <v>62</v>
      </c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</row>
    <row r="33" spans="1:60" ht="22.5" outlineLevel="1" x14ac:dyDescent="0.2">
      <c r="A33" s="20">
        <v>19</v>
      </c>
      <c r="B33" s="20" t="s">
        <v>100</v>
      </c>
      <c r="C33" s="50" t="s">
        <v>101</v>
      </c>
      <c r="D33" s="26" t="s">
        <v>61</v>
      </c>
      <c r="E33" s="32">
        <v>177.86</v>
      </c>
      <c r="F33" s="34"/>
      <c r="G33" s="34"/>
      <c r="H33" s="34">
        <v>54.38</v>
      </c>
      <c r="I33" s="34">
        <f t="shared" si="0"/>
        <v>9672.0300000000007</v>
      </c>
      <c r="J33" s="34">
        <v>52.62</v>
      </c>
      <c r="K33" s="34">
        <f t="shared" si="1"/>
        <v>9358.99</v>
      </c>
      <c r="L33" s="34">
        <v>21</v>
      </c>
      <c r="M33" s="34">
        <f t="shared" si="2"/>
        <v>0</v>
      </c>
      <c r="N33" s="27">
        <v>1.5499999999999999E-3</v>
      </c>
      <c r="O33" s="27">
        <f t="shared" si="3"/>
        <v>0.27567999999999998</v>
      </c>
      <c r="P33" s="27">
        <v>0</v>
      </c>
      <c r="Q33" s="27">
        <f t="shared" si="4"/>
        <v>0</v>
      </c>
      <c r="R33" s="27"/>
      <c r="S33" s="27"/>
      <c r="T33" s="28">
        <v>9.5000000000000001E-2</v>
      </c>
      <c r="U33" s="27">
        <f t="shared" si="5"/>
        <v>16.899999999999999</v>
      </c>
      <c r="V33" s="19"/>
      <c r="W33" s="19"/>
      <c r="X33" s="19"/>
      <c r="Y33" s="19"/>
      <c r="Z33" s="19"/>
      <c r="AA33" s="19"/>
      <c r="AB33" s="19"/>
      <c r="AC33" s="19"/>
      <c r="AD33" s="19"/>
      <c r="AE33" s="19" t="s">
        <v>62</v>
      </c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</row>
    <row r="34" spans="1:60" ht="22.5" outlineLevel="1" x14ac:dyDescent="0.2">
      <c r="A34" s="20">
        <v>20</v>
      </c>
      <c r="B34" s="20" t="s">
        <v>102</v>
      </c>
      <c r="C34" s="50" t="s">
        <v>103</v>
      </c>
      <c r="D34" s="26" t="s">
        <v>61</v>
      </c>
      <c r="E34" s="32">
        <v>177.86</v>
      </c>
      <c r="F34" s="34"/>
      <c r="G34" s="34"/>
      <c r="H34" s="34">
        <v>46.72</v>
      </c>
      <c r="I34" s="34">
        <f t="shared" si="0"/>
        <v>8309.6200000000008</v>
      </c>
      <c r="J34" s="34">
        <v>118.28</v>
      </c>
      <c r="K34" s="34">
        <f t="shared" si="1"/>
        <v>21037.279999999999</v>
      </c>
      <c r="L34" s="34">
        <v>21</v>
      </c>
      <c r="M34" s="34">
        <f t="shared" si="2"/>
        <v>0</v>
      </c>
      <c r="N34" s="27">
        <v>4.0299999999999997E-3</v>
      </c>
      <c r="O34" s="27">
        <f t="shared" si="3"/>
        <v>0.71677999999999997</v>
      </c>
      <c r="P34" s="27">
        <v>0</v>
      </c>
      <c r="Q34" s="27">
        <f t="shared" si="4"/>
        <v>0</v>
      </c>
      <c r="R34" s="27"/>
      <c r="S34" s="27"/>
      <c r="T34" s="28">
        <v>0.156</v>
      </c>
      <c r="U34" s="27">
        <f t="shared" si="5"/>
        <v>27.75</v>
      </c>
      <c r="V34" s="19"/>
      <c r="W34" s="19"/>
      <c r="X34" s="19"/>
      <c r="Y34" s="19"/>
      <c r="Z34" s="19"/>
      <c r="AA34" s="19"/>
      <c r="AB34" s="19"/>
      <c r="AC34" s="19"/>
      <c r="AD34" s="19"/>
      <c r="AE34" s="19" t="s">
        <v>62</v>
      </c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</row>
    <row r="35" spans="1:60" outlineLevel="1" x14ac:dyDescent="0.2">
      <c r="A35" s="20">
        <v>21</v>
      </c>
      <c r="B35" s="20" t="s">
        <v>104</v>
      </c>
      <c r="C35" s="50" t="s">
        <v>105</v>
      </c>
      <c r="D35" s="26" t="s">
        <v>61</v>
      </c>
      <c r="E35" s="32">
        <v>6.85</v>
      </c>
      <c r="F35" s="34"/>
      <c r="G35" s="34"/>
      <c r="H35" s="34">
        <v>0</v>
      </c>
      <c r="I35" s="34">
        <f t="shared" si="0"/>
        <v>0</v>
      </c>
      <c r="J35" s="34">
        <v>404</v>
      </c>
      <c r="K35" s="34">
        <f t="shared" si="1"/>
        <v>2767.4</v>
      </c>
      <c r="L35" s="34">
        <v>21</v>
      </c>
      <c r="M35" s="34">
        <f t="shared" si="2"/>
        <v>0</v>
      </c>
      <c r="N35" s="27">
        <v>0</v>
      </c>
      <c r="O35" s="27">
        <f t="shared" si="3"/>
        <v>0</v>
      </c>
      <c r="P35" s="27">
        <v>0</v>
      </c>
      <c r="Q35" s="27">
        <f t="shared" si="4"/>
        <v>0</v>
      </c>
      <c r="R35" s="27"/>
      <c r="S35" s="27"/>
      <c r="T35" s="28">
        <v>0.78200000000000003</v>
      </c>
      <c r="U35" s="27">
        <f t="shared" si="5"/>
        <v>5.36</v>
      </c>
      <c r="V35" s="19"/>
      <c r="W35" s="19"/>
      <c r="X35" s="19"/>
      <c r="Y35" s="19"/>
      <c r="Z35" s="19"/>
      <c r="AA35" s="19"/>
      <c r="AB35" s="19"/>
      <c r="AC35" s="19"/>
      <c r="AD35" s="19"/>
      <c r="AE35" s="19" t="s">
        <v>62</v>
      </c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</row>
    <row r="36" spans="1:60" ht="22.5" outlineLevel="1" x14ac:dyDescent="0.2">
      <c r="A36" s="20">
        <v>22</v>
      </c>
      <c r="B36" s="20" t="s">
        <v>106</v>
      </c>
      <c r="C36" s="50" t="s">
        <v>107</v>
      </c>
      <c r="D36" s="26" t="s">
        <v>61</v>
      </c>
      <c r="E36" s="32">
        <v>6.67</v>
      </c>
      <c r="F36" s="34"/>
      <c r="G36" s="34"/>
      <c r="H36" s="34">
        <v>146.79</v>
      </c>
      <c r="I36" s="34">
        <f t="shared" si="0"/>
        <v>979.09</v>
      </c>
      <c r="J36" s="34">
        <v>188.21</v>
      </c>
      <c r="K36" s="34">
        <f t="shared" si="1"/>
        <v>1255.3599999999999</v>
      </c>
      <c r="L36" s="34">
        <v>21</v>
      </c>
      <c r="M36" s="34">
        <f t="shared" si="2"/>
        <v>0</v>
      </c>
      <c r="N36" s="27">
        <v>1.452E-2</v>
      </c>
      <c r="O36" s="27">
        <f t="shared" si="3"/>
        <v>9.6850000000000006E-2</v>
      </c>
      <c r="P36" s="27">
        <v>0</v>
      </c>
      <c r="Q36" s="27">
        <f t="shared" si="4"/>
        <v>0</v>
      </c>
      <c r="R36" s="27"/>
      <c r="S36" s="27"/>
      <c r="T36" s="28">
        <v>0.27</v>
      </c>
      <c r="U36" s="27">
        <f t="shared" si="5"/>
        <v>1.8</v>
      </c>
      <c r="V36" s="19"/>
      <c r="W36" s="19"/>
      <c r="X36" s="19"/>
      <c r="Y36" s="19"/>
      <c r="Z36" s="19"/>
      <c r="AA36" s="19"/>
      <c r="AB36" s="19"/>
      <c r="AC36" s="19"/>
      <c r="AD36" s="19"/>
      <c r="AE36" s="19" t="s">
        <v>62</v>
      </c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</row>
    <row r="37" spans="1:60" ht="22.5" outlineLevel="1" x14ac:dyDescent="0.2">
      <c r="A37" s="20">
        <v>23</v>
      </c>
      <c r="B37" s="20" t="s">
        <v>108</v>
      </c>
      <c r="C37" s="50" t="s">
        <v>109</v>
      </c>
      <c r="D37" s="26" t="s">
        <v>0</v>
      </c>
      <c r="E37" s="32">
        <v>609.94680000000005</v>
      </c>
      <c r="F37" s="34"/>
      <c r="G37" s="34"/>
      <c r="H37" s="34">
        <v>0</v>
      </c>
      <c r="I37" s="34">
        <f t="shared" si="0"/>
        <v>0</v>
      </c>
      <c r="J37" s="34">
        <v>7.7</v>
      </c>
      <c r="K37" s="34">
        <f t="shared" si="1"/>
        <v>4696.59</v>
      </c>
      <c r="L37" s="34">
        <v>21</v>
      </c>
      <c r="M37" s="34">
        <f t="shared" si="2"/>
        <v>0</v>
      </c>
      <c r="N37" s="27">
        <v>0</v>
      </c>
      <c r="O37" s="27">
        <f t="shared" si="3"/>
        <v>0</v>
      </c>
      <c r="P37" s="27">
        <v>0</v>
      </c>
      <c r="Q37" s="27">
        <f t="shared" si="4"/>
        <v>0</v>
      </c>
      <c r="R37" s="27"/>
      <c r="S37" s="27"/>
      <c r="T37" s="28">
        <v>0</v>
      </c>
      <c r="U37" s="27">
        <f t="shared" si="5"/>
        <v>0</v>
      </c>
      <c r="V37" s="19"/>
      <c r="W37" s="19"/>
      <c r="X37" s="19"/>
      <c r="Y37" s="19"/>
      <c r="Z37" s="19"/>
      <c r="AA37" s="19"/>
      <c r="AB37" s="19"/>
      <c r="AC37" s="19"/>
      <c r="AD37" s="19"/>
      <c r="AE37" s="19" t="s">
        <v>62</v>
      </c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</row>
    <row r="38" spans="1:60" x14ac:dyDescent="0.2">
      <c r="A38" s="21" t="s">
        <v>57</v>
      </c>
      <c r="B38" s="21" t="s">
        <v>25</v>
      </c>
      <c r="C38" s="51" t="s">
        <v>26</v>
      </c>
      <c r="D38" s="29"/>
      <c r="E38" s="33"/>
      <c r="F38" s="35"/>
      <c r="G38" s="35">
        <f>SUMIF(AE39:AE53,"&lt;&gt;NOR",G39:G53)</f>
        <v>0</v>
      </c>
      <c r="H38" s="35"/>
      <c r="I38" s="35">
        <f>SUM(I39:I53)</f>
        <v>122012.17999999998</v>
      </c>
      <c r="J38" s="35"/>
      <c r="K38" s="35">
        <f>SUM(K39:K53)</f>
        <v>202862.33999999997</v>
      </c>
      <c r="L38" s="35"/>
      <c r="M38" s="35">
        <f>SUM(M39:M53)</f>
        <v>0</v>
      </c>
      <c r="N38" s="30"/>
      <c r="O38" s="30">
        <f>SUM(O39:O53)</f>
        <v>1.6735199999999999</v>
      </c>
      <c r="P38" s="30"/>
      <c r="Q38" s="30">
        <f>SUM(Q39:Q53)</f>
        <v>1.6894100000000003</v>
      </c>
      <c r="R38" s="30"/>
      <c r="S38" s="30"/>
      <c r="T38" s="31"/>
      <c r="U38" s="30">
        <f>SUM(U39:U53)</f>
        <v>303.29999999999995</v>
      </c>
      <c r="AE38" t="s">
        <v>58</v>
      </c>
    </row>
    <row r="39" spans="1:60" outlineLevel="1" x14ac:dyDescent="0.2">
      <c r="A39" s="20">
        <v>24</v>
      </c>
      <c r="B39" s="20" t="s">
        <v>110</v>
      </c>
      <c r="C39" s="50" t="s">
        <v>111</v>
      </c>
      <c r="D39" s="26" t="s">
        <v>112</v>
      </c>
      <c r="E39" s="32">
        <v>19.600000000000001</v>
      </c>
      <c r="F39" s="34"/>
      <c r="G39" s="34"/>
      <c r="H39" s="34">
        <v>0</v>
      </c>
      <c r="I39" s="34">
        <f t="shared" ref="I39:I53" si="6">ROUND(E39*H39,2)</f>
        <v>0</v>
      </c>
      <c r="J39" s="34">
        <v>36</v>
      </c>
      <c r="K39" s="34">
        <f t="shared" ref="K39:K53" si="7">ROUND(E39*J39,2)</f>
        <v>705.6</v>
      </c>
      <c r="L39" s="34">
        <v>21</v>
      </c>
      <c r="M39" s="34">
        <f t="shared" ref="M39:M53" si="8">G39*(1+L39/100)</f>
        <v>0</v>
      </c>
      <c r="N39" s="27">
        <v>0</v>
      </c>
      <c r="O39" s="27">
        <f t="shared" ref="O39:O53" si="9">ROUND(E39*N39,5)</f>
        <v>0</v>
      </c>
      <c r="P39" s="27">
        <v>2.2599999999999999E-3</v>
      </c>
      <c r="Q39" s="27">
        <f t="shared" ref="Q39:Q53" si="10">ROUND(E39*P39,5)</f>
        <v>4.4299999999999999E-2</v>
      </c>
      <c r="R39" s="27"/>
      <c r="S39" s="27"/>
      <c r="T39" s="28">
        <v>5.7500000000000002E-2</v>
      </c>
      <c r="U39" s="27">
        <f t="shared" ref="U39:U53" si="11">ROUND(E39*T39,2)</f>
        <v>1.1299999999999999</v>
      </c>
      <c r="V39" s="19"/>
      <c r="W39" s="19"/>
      <c r="X39" s="19"/>
      <c r="Y39" s="19"/>
      <c r="Z39" s="19"/>
      <c r="AA39" s="19"/>
      <c r="AB39" s="19"/>
      <c r="AC39" s="19"/>
      <c r="AD39" s="19"/>
      <c r="AE39" s="19" t="s">
        <v>62</v>
      </c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</row>
    <row r="40" spans="1:60" outlineLevel="1" x14ac:dyDescent="0.2">
      <c r="A40" s="20">
        <v>25</v>
      </c>
      <c r="B40" s="20" t="s">
        <v>113</v>
      </c>
      <c r="C40" s="50" t="s">
        <v>114</v>
      </c>
      <c r="D40" s="26" t="s">
        <v>112</v>
      </c>
      <c r="E40" s="32">
        <v>30.58</v>
      </c>
      <c r="F40" s="34"/>
      <c r="G40" s="34"/>
      <c r="H40" s="34">
        <v>0</v>
      </c>
      <c r="I40" s="34">
        <f t="shared" si="6"/>
        <v>0</v>
      </c>
      <c r="J40" s="34">
        <v>49</v>
      </c>
      <c r="K40" s="34">
        <f t="shared" si="7"/>
        <v>1498.42</v>
      </c>
      <c r="L40" s="34">
        <v>21</v>
      </c>
      <c r="M40" s="34">
        <f t="shared" si="8"/>
        <v>0</v>
      </c>
      <c r="N40" s="27">
        <v>0</v>
      </c>
      <c r="O40" s="27">
        <f t="shared" si="9"/>
        <v>0</v>
      </c>
      <c r="P40" s="27">
        <v>3.3600000000000001E-3</v>
      </c>
      <c r="Q40" s="27">
        <f t="shared" si="10"/>
        <v>0.10274999999999999</v>
      </c>
      <c r="R40" s="27"/>
      <c r="S40" s="27"/>
      <c r="T40" s="28">
        <v>7.9350000000000004E-2</v>
      </c>
      <c r="U40" s="27">
        <f t="shared" si="11"/>
        <v>2.4300000000000002</v>
      </c>
      <c r="V40" s="19"/>
      <c r="W40" s="19"/>
      <c r="X40" s="19"/>
      <c r="Y40" s="19"/>
      <c r="Z40" s="19"/>
      <c r="AA40" s="19"/>
      <c r="AB40" s="19"/>
      <c r="AC40" s="19"/>
      <c r="AD40" s="19"/>
      <c r="AE40" s="19" t="s">
        <v>62</v>
      </c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</row>
    <row r="41" spans="1:60" outlineLevel="1" x14ac:dyDescent="0.2">
      <c r="A41" s="20">
        <v>26</v>
      </c>
      <c r="B41" s="20" t="s">
        <v>115</v>
      </c>
      <c r="C41" s="50" t="s">
        <v>116</v>
      </c>
      <c r="D41" s="26" t="s">
        <v>117</v>
      </c>
      <c r="E41" s="32">
        <v>30</v>
      </c>
      <c r="F41" s="34"/>
      <c r="G41" s="34"/>
      <c r="H41" s="34">
        <v>0</v>
      </c>
      <c r="I41" s="34">
        <f t="shared" si="6"/>
        <v>0</v>
      </c>
      <c r="J41" s="34">
        <v>38</v>
      </c>
      <c r="K41" s="34">
        <f t="shared" si="7"/>
        <v>1140</v>
      </c>
      <c r="L41" s="34">
        <v>21</v>
      </c>
      <c r="M41" s="34">
        <f t="shared" si="8"/>
        <v>0</v>
      </c>
      <c r="N41" s="27">
        <v>0</v>
      </c>
      <c r="O41" s="27">
        <f t="shared" si="9"/>
        <v>0</v>
      </c>
      <c r="P41" s="27">
        <v>6.8999999999999997E-4</v>
      </c>
      <c r="Q41" s="27">
        <f t="shared" si="10"/>
        <v>2.07E-2</v>
      </c>
      <c r="R41" s="27"/>
      <c r="S41" s="27"/>
      <c r="T41" s="28">
        <v>6.5549999999999997E-2</v>
      </c>
      <c r="U41" s="27">
        <f t="shared" si="11"/>
        <v>1.97</v>
      </c>
      <c r="V41" s="19"/>
      <c r="W41" s="19"/>
      <c r="X41" s="19"/>
      <c r="Y41" s="19"/>
      <c r="Z41" s="19"/>
      <c r="AA41" s="19"/>
      <c r="AB41" s="19"/>
      <c r="AC41" s="19"/>
      <c r="AD41" s="19"/>
      <c r="AE41" s="19" t="s">
        <v>62</v>
      </c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</row>
    <row r="42" spans="1:60" outlineLevel="1" x14ac:dyDescent="0.2">
      <c r="A42" s="20">
        <v>27</v>
      </c>
      <c r="B42" s="20" t="s">
        <v>118</v>
      </c>
      <c r="C42" s="50" t="s">
        <v>119</v>
      </c>
      <c r="D42" s="26" t="s">
        <v>61</v>
      </c>
      <c r="E42" s="32">
        <v>177.86</v>
      </c>
      <c r="F42" s="34"/>
      <c r="G42" s="34"/>
      <c r="H42" s="34">
        <v>0</v>
      </c>
      <c r="I42" s="34">
        <f t="shared" si="6"/>
        <v>0</v>
      </c>
      <c r="J42" s="34">
        <v>57</v>
      </c>
      <c r="K42" s="34">
        <f t="shared" si="7"/>
        <v>10138.02</v>
      </c>
      <c r="L42" s="34">
        <v>21</v>
      </c>
      <c r="M42" s="34">
        <f t="shared" si="8"/>
        <v>0</v>
      </c>
      <c r="N42" s="27">
        <v>0</v>
      </c>
      <c r="O42" s="27">
        <f t="shared" si="9"/>
        <v>0</v>
      </c>
      <c r="P42" s="27">
        <v>7.3200000000000001E-3</v>
      </c>
      <c r="Q42" s="27">
        <f t="shared" si="10"/>
        <v>1.3019400000000001</v>
      </c>
      <c r="R42" s="27"/>
      <c r="S42" s="27"/>
      <c r="T42" s="28">
        <v>9.1999999999999998E-2</v>
      </c>
      <c r="U42" s="27">
        <f t="shared" si="11"/>
        <v>16.36</v>
      </c>
      <c r="V42" s="19"/>
      <c r="W42" s="19"/>
      <c r="X42" s="19"/>
      <c r="Y42" s="19"/>
      <c r="Z42" s="19"/>
      <c r="AA42" s="19"/>
      <c r="AB42" s="19"/>
      <c r="AC42" s="19"/>
      <c r="AD42" s="19"/>
      <c r="AE42" s="19" t="s">
        <v>62</v>
      </c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</row>
    <row r="43" spans="1:60" outlineLevel="1" x14ac:dyDescent="0.2">
      <c r="A43" s="20">
        <v>28</v>
      </c>
      <c r="B43" s="20" t="s">
        <v>120</v>
      </c>
      <c r="C43" s="50" t="s">
        <v>121</v>
      </c>
      <c r="D43" s="26" t="s">
        <v>61</v>
      </c>
      <c r="E43" s="32">
        <v>7.25</v>
      </c>
      <c r="F43" s="34"/>
      <c r="G43" s="34"/>
      <c r="H43" s="34">
        <v>0</v>
      </c>
      <c r="I43" s="34">
        <f t="shared" si="6"/>
        <v>0</v>
      </c>
      <c r="J43" s="34">
        <v>98</v>
      </c>
      <c r="K43" s="34">
        <f t="shared" si="7"/>
        <v>710.5</v>
      </c>
      <c r="L43" s="34">
        <v>21</v>
      </c>
      <c r="M43" s="34">
        <f t="shared" si="8"/>
        <v>0</v>
      </c>
      <c r="N43" s="27">
        <v>0</v>
      </c>
      <c r="O43" s="27">
        <f t="shared" si="9"/>
        <v>0</v>
      </c>
      <c r="P43" s="27">
        <v>7.5100000000000002E-3</v>
      </c>
      <c r="Q43" s="27">
        <f t="shared" si="10"/>
        <v>5.4449999999999998E-2</v>
      </c>
      <c r="R43" s="27"/>
      <c r="S43" s="27"/>
      <c r="T43" s="28">
        <v>0.15755</v>
      </c>
      <c r="U43" s="27">
        <f t="shared" si="11"/>
        <v>1.1399999999999999</v>
      </c>
      <c r="V43" s="19"/>
      <c r="W43" s="19"/>
      <c r="X43" s="19"/>
      <c r="Y43" s="19"/>
      <c r="Z43" s="19"/>
      <c r="AA43" s="19"/>
      <c r="AB43" s="19"/>
      <c r="AC43" s="19"/>
      <c r="AD43" s="19"/>
      <c r="AE43" s="19" t="s">
        <v>62</v>
      </c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</row>
    <row r="44" spans="1:60" outlineLevel="1" x14ac:dyDescent="0.2">
      <c r="A44" s="20">
        <v>29</v>
      </c>
      <c r="B44" s="20" t="s">
        <v>122</v>
      </c>
      <c r="C44" s="50" t="s">
        <v>123</v>
      </c>
      <c r="D44" s="26" t="s">
        <v>112</v>
      </c>
      <c r="E44" s="32">
        <v>14.75</v>
      </c>
      <c r="F44" s="34"/>
      <c r="G44" s="34"/>
      <c r="H44" s="34">
        <v>0</v>
      </c>
      <c r="I44" s="34">
        <f t="shared" si="6"/>
        <v>0</v>
      </c>
      <c r="J44" s="34">
        <v>29</v>
      </c>
      <c r="K44" s="34">
        <f t="shared" si="7"/>
        <v>427.75</v>
      </c>
      <c r="L44" s="34">
        <v>21</v>
      </c>
      <c r="M44" s="34">
        <f t="shared" si="8"/>
        <v>0</v>
      </c>
      <c r="N44" s="27">
        <v>0</v>
      </c>
      <c r="O44" s="27">
        <f t="shared" si="9"/>
        <v>0</v>
      </c>
      <c r="P44" s="27">
        <v>1.97E-3</v>
      </c>
      <c r="Q44" s="27">
        <f t="shared" si="10"/>
        <v>2.9059999999999999E-2</v>
      </c>
      <c r="R44" s="27"/>
      <c r="S44" s="27"/>
      <c r="T44" s="28">
        <v>4.5999999999999999E-2</v>
      </c>
      <c r="U44" s="27">
        <f t="shared" si="11"/>
        <v>0.68</v>
      </c>
      <c r="V44" s="19"/>
      <c r="W44" s="19"/>
      <c r="X44" s="19"/>
      <c r="Y44" s="19"/>
      <c r="Z44" s="19"/>
      <c r="AA44" s="19"/>
      <c r="AB44" s="19"/>
      <c r="AC44" s="19"/>
      <c r="AD44" s="19"/>
      <c r="AE44" s="19" t="s">
        <v>62</v>
      </c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</row>
    <row r="45" spans="1:60" outlineLevel="1" x14ac:dyDescent="0.2">
      <c r="A45" s="20">
        <v>30</v>
      </c>
      <c r="B45" s="20" t="s">
        <v>124</v>
      </c>
      <c r="C45" s="50" t="s">
        <v>125</v>
      </c>
      <c r="D45" s="26" t="s">
        <v>112</v>
      </c>
      <c r="E45" s="32">
        <v>27.4</v>
      </c>
      <c r="F45" s="34"/>
      <c r="G45" s="34"/>
      <c r="H45" s="34">
        <v>0</v>
      </c>
      <c r="I45" s="34">
        <f t="shared" si="6"/>
        <v>0</v>
      </c>
      <c r="J45" s="34">
        <v>59</v>
      </c>
      <c r="K45" s="34">
        <f t="shared" si="7"/>
        <v>1616.6</v>
      </c>
      <c r="L45" s="34">
        <v>21</v>
      </c>
      <c r="M45" s="34">
        <f t="shared" si="8"/>
        <v>0</v>
      </c>
      <c r="N45" s="27">
        <v>0</v>
      </c>
      <c r="O45" s="27">
        <f t="shared" si="9"/>
        <v>0</v>
      </c>
      <c r="P45" s="27">
        <v>2.3E-3</v>
      </c>
      <c r="Q45" s="27">
        <f t="shared" si="10"/>
        <v>6.3020000000000007E-2</v>
      </c>
      <c r="R45" s="27"/>
      <c r="S45" s="27"/>
      <c r="T45" s="28">
        <v>0.10349999999999999</v>
      </c>
      <c r="U45" s="27">
        <f t="shared" si="11"/>
        <v>2.84</v>
      </c>
      <c r="V45" s="19"/>
      <c r="W45" s="19"/>
      <c r="X45" s="19"/>
      <c r="Y45" s="19"/>
      <c r="Z45" s="19"/>
      <c r="AA45" s="19"/>
      <c r="AB45" s="19"/>
      <c r="AC45" s="19"/>
      <c r="AD45" s="19"/>
      <c r="AE45" s="19" t="s">
        <v>62</v>
      </c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</row>
    <row r="46" spans="1:60" outlineLevel="1" x14ac:dyDescent="0.2">
      <c r="A46" s="20">
        <v>31</v>
      </c>
      <c r="B46" s="20" t="s">
        <v>126</v>
      </c>
      <c r="C46" s="50" t="s">
        <v>127</v>
      </c>
      <c r="D46" s="26" t="s">
        <v>112</v>
      </c>
      <c r="E46" s="32">
        <v>35.700000000000003</v>
      </c>
      <c r="F46" s="34"/>
      <c r="G46" s="34"/>
      <c r="H46" s="34">
        <v>0</v>
      </c>
      <c r="I46" s="34">
        <f t="shared" si="6"/>
        <v>0</v>
      </c>
      <c r="J46" s="34">
        <v>26</v>
      </c>
      <c r="K46" s="34">
        <f t="shared" si="7"/>
        <v>928.2</v>
      </c>
      <c r="L46" s="34">
        <v>21</v>
      </c>
      <c r="M46" s="34">
        <f t="shared" si="8"/>
        <v>0</v>
      </c>
      <c r="N46" s="27">
        <v>0</v>
      </c>
      <c r="O46" s="27">
        <f t="shared" si="9"/>
        <v>0</v>
      </c>
      <c r="P46" s="27">
        <v>2.0500000000000002E-3</v>
      </c>
      <c r="Q46" s="27">
        <f t="shared" si="10"/>
        <v>7.3190000000000005E-2</v>
      </c>
      <c r="R46" s="27"/>
      <c r="S46" s="27"/>
      <c r="T46" s="28">
        <v>4.5999999999999999E-2</v>
      </c>
      <c r="U46" s="27">
        <f t="shared" si="11"/>
        <v>1.64</v>
      </c>
      <c r="V46" s="19"/>
      <c r="W46" s="19"/>
      <c r="X46" s="19"/>
      <c r="Y46" s="19"/>
      <c r="Z46" s="19"/>
      <c r="AA46" s="19"/>
      <c r="AB46" s="19"/>
      <c r="AC46" s="19"/>
      <c r="AD46" s="19"/>
      <c r="AE46" s="19" t="s">
        <v>62</v>
      </c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</row>
    <row r="47" spans="1:60" outlineLevel="1" x14ac:dyDescent="0.2">
      <c r="A47" s="20">
        <v>32</v>
      </c>
      <c r="B47" s="20" t="s">
        <v>128</v>
      </c>
      <c r="C47" s="50" t="s">
        <v>129</v>
      </c>
      <c r="D47" s="26" t="s">
        <v>112</v>
      </c>
      <c r="E47" s="32">
        <v>29.35</v>
      </c>
      <c r="F47" s="34"/>
      <c r="G47" s="34"/>
      <c r="H47" s="34">
        <v>113.02</v>
      </c>
      <c r="I47" s="34">
        <f t="shared" si="6"/>
        <v>3317.14</v>
      </c>
      <c r="J47" s="34">
        <v>208.98000000000002</v>
      </c>
      <c r="K47" s="34">
        <f t="shared" si="7"/>
        <v>6133.56</v>
      </c>
      <c r="L47" s="34">
        <v>21</v>
      </c>
      <c r="M47" s="34">
        <f t="shared" si="8"/>
        <v>0</v>
      </c>
      <c r="N47" s="27">
        <v>1.1900000000000001E-3</v>
      </c>
      <c r="O47" s="27">
        <f t="shared" si="9"/>
        <v>3.4930000000000003E-2</v>
      </c>
      <c r="P47" s="27">
        <v>0</v>
      </c>
      <c r="Q47" s="27">
        <f t="shared" si="10"/>
        <v>0</v>
      </c>
      <c r="R47" s="27"/>
      <c r="S47" s="27"/>
      <c r="T47" s="28">
        <v>0.28000000000000003</v>
      </c>
      <c r="U47" s="27">
        <f t="shared" si="11"/>
        <v>8.2200000000000006</v>
      </c>
      <c r="V47" s="19"/>
      <c r="W47" s="19"/>
      <c r="X47" s="19"/>
      <c r="Y47" s="19"/>
      <c r="Z47" s="19"/>
      <c r="AA47" s="19"/>
      <c r="AB47" s="19"/>
      <c r="AC47" s="19"/>
      <c r="AD47" s="19"/>
      <c r="AE47" s="19" t="s">
        <v>62</v>
      </c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</row>
    <row r="48" spans="1:60" ht="22.5" outlineLevel="1" x14ac:dyDescent="0.2">
      <c r="A48" s="20">
        <v>33</v>
      </c>
      <c r="B48" s="20" t="s">
        <v>130</v>
      </c>
      <c r="C48" s="50" t="s">
        <v>131</v>
      </c>
      <c r="D48" s="26" t="s">
        <v>61</v>
      </c>
      <c r="E48" s="32">
        <v>177.86</v>
      </c>
      <c r="F48" s="34"/>
      <c r="G48" s="34"/>
      <c r="H48" s="34">
        <v>520</v>
      </c>
      <c r="I48" s="34">
        <f t="shared" si="6"/>
        <v>92487.2</v>
      </c>
      <c r="J48" s="34">
        <v>780</v>
      </c>
      <c r="K48" s="34">
        <f t="shared" si="7"/>
        <v>138730.79999999999</v>
      </c>
      <c r="L48" s="34">
        <v>21</v>
      </c>
      <c r="M48" s="34">
        <f t="shared" si="8"/>
        <v>0</v>
      </c>
      <c r="N48" s="27">
        <v>7.7099999999999998E-3</v>
      </c>
      <c r="O48" s="27">
        <f t="shared" si="9"/>
        <v>1.3713</v>
      </c>
      <c r="P48" s="27">
        <v>0</v>
      </c>
      <c r="Q48" s="27">
        <f t="shared" si="10"/>
        <v>0</v>
      </c>
      <c r="R48" s="27"/>
      <c r="S48" s="27"/>
      <c r="T48" s="28">
        <v>1.2765</v>
      </c>
      <c r="U48" s="27">
        <f t="shared" si="11"/>
        <v>227.04</v>
      </c>
      <c r="V48" s="19"/>
      <c r="W48" s="19"/>
      <c r="X48" s="19"/>
      <c r="Y48" s="19"/>
      <c r="Z48" s="19"/>
      <c r="AA48" s="19"/>
      <c r="AB48" s="19"/>
      <c r="AC48" s="19"/>
      <c r="AD48" s="19"/>
      <c r="AE48" s="19" t="s">
        <v>62</v>
      </c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</row>
    <row r="49" spans="1:60" ht="22.5" outlineLevel="1" x14ac:dyDescent="0.2">
      <c r="A49" s="20">
        <v>34</v>
      </c>
      <c r="B49" s="20" t="s">
        <v>132</v>
      </c>
      <c r="C49" s="50" t="s">
        <v>133</v>
      </c>
      <c r="D49" s="26" t="s">
        <v>112</v>
      </c>
      <c r="E49" s="32">
        <v>30</v>
      </c>
      <c r="F49" s="34"/>
      <c r="G49" s="34"/>
      <c r="H49" s="34">
        <v>369.88</v>
      </c>
      <c r="I49" s="34">
        <f t="shared" si="6"/>
        <v>11096.4</v>
      </c>
      <c r="J49" s="34">
        <v>290.12</v>
      </c>
      <c r="K49" s="34">
        <f t="shared" si="7"/>
        <v>8703.6</v>
      </c>
      <c r="L49" s="34">
        <v>21</v>
      </c>
      <c r="M49" s="34">
        <f t="shared" si="8"/>
        <v>0</v>
      </c>
      <c r="N49" s="27">
        <v>3.9899999999999996E-3</v>
      </c>
      <c r="O49" s="27">
        <f t="shared" si="9"/>
        <v>0.1197</v>
      </c>
      <c r="P49" s="27">
        <v>0</v>
      </c>
      <c r="Q49" s="27">
        <f t="shared" si="10"/>
        <v>0</v>
      </c>
      <c r="R49" s="27"/>
      <c r="S49" s="27"/>
      <c r="T49" s="28">
        <v>0.27600000000000002</v>
      </c>
      <c r="U49" s="27">
        <f t="shared" si="11"/>
        <v>8.2799999999999994</v>
      </c>
      <c r="V49" s="19"/>
      <c r="W49" s="19"/>
      <c r="X49" s="19"/>
      <c r="Y49" s="19"/>
      <c r="Z49" s="19"/>
      <c r="AA49" s="19"/>
      <c r="AB49" s="19"/>
      <c r="AC49" s="19"/>
      <c r="AD49" s="19"/>
      <c r="AE49" s="19" t="s">
        <v>62</v>
      </c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</row>
    <row r="50" spans="1:60" ht="22.5" outlineLevel="1" x14ac:dyDescent="0.2">
      <c r="A50" s="20">
        <v>35</v>
      </c>
      <c r="B50" s="20" t="s">
        <v>134</v>
      </c>
      <c r="C50" s="50" t="s">
        <v>135</v>
      </c>
      <c r="D50" s="26" t="s">
        <v>112</v>
      </c>
      <c r="E50" s="32">
        <v>35.5</v>
      </c>
      <c r="F50" s="34"/>
      <c r="G50" s="34"/>
      <c r="H50" s="34">
        <v>170.4</v>
      </c>
      <c r="I50" s="34">
        <f t="shared" si="6"/>
        <v>6049.2</v>
      </c>
      <c r="J50" s="34">
        <v>219.6</v>
      </c>
      <c r="K50" s="34">
        <f t="shared" si="7"/>
        <v>7795.8</v>
      </c>
      <c r="L50" s="34">
        <v>21</v>
      </c>
      <c r="M50" s="34">
        <f t="shared" si="8"/>
        <v>0</v>
      </c>
      <c r="N50" s="27">
        <v>1.2700000000000001E-3</v>
      </c>
      <c r="O50" s="27">
        <f t="shared" si="9"/>
        <v>4.5089999999999998E-2</v>
      </c>
      <c r="P50" s="27">
        <v>0</v>
      </c>
      <c r="Q50" s="27">
        <f t="shared" si="10"/>
        <v>0</v>
      </c>
      <c r="R50" s="27"/>
      <c r="S50" s="27"/>
      <c r="T50" s="28">
        <v>0.24149999999999999</v>
      </c>
      <c r="U50" s="27">
        <f t="shared" si="11"/>
        <v>8.57</v>
      </c>
      <c r="V50" s="19"/>
      <c r="W50" s="19"/>
      <c r="X50" s="19"/>
      <c r="Y50" s="19"/>
      <c r="Z50" s="19"/>
      <c r="AA50" s="19"/>
      <c r="AB50" s="19"/>
      <c r="AC50" s="19"/>
      <c r="AD50" s="19"/>
      <c r="AE50" s="19" t="s">
        <v>62</v>
      </c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</row>
    <row r="51" spans="1:60" outlineLevel="1" x14ac:dyDescent="0.2">
      <c r="A51" s="20">
        <v>36</v>
      </c>
      <c r="B51" s="20" t="s">
        <v>136</v>
      </c>
      <c r="C51" s="50" t="s">
        <v>137</v>
      </c>
      <c r="D51" s="26" t="s">
        <v>112</v>
      </c>
      <c r="E51" s="32">
        <v>27.4</v>
      </c>
      <c r="F51" s="34"/>
      <c r="G51" s="34"/>
      <c r="H51" s="34">
        <v>218.5</v>
      </c>
      <c r="I51" s="34">
        <f t="shared" si="6"/>
        <v>5986.9</v>
      </c>
      <c r="J51" s="34">
        <v>371.5</v>
      </c>
      <c r="K51" s="34">
        <f t="shared" si="7"/>
        <v>10179.1</v>
      </c>
      <c r="L51" s="34">
        <v>21</v>
      </c>
      <c r="M51" s="34">
        <f t="shared" si="8"/>
        <v>0</v>
      </c>
      <c r="N51" s="27">
        <v>2.47E-3</v>
      </c>
      <c r="O51" s="27">
        <f t="shared" si="9"/>
        <v>6.7680000000000004E-2</v>
      </c>
      <c r="P51" s="27">
        <v>0</v>
      </c>
      <c r="Q51" s="27">
        <f t="shared" si="10"/>
        <v>0</v>
      </c>
      <c r="R51" s="27"/>
      <c r="S51" s="27"/>
      <c r="T51" s="28">
        <v>0.50365000000000004</v>
      </c>
      <c r="U51" s="27">
        <f t="shared" si="11"/>
        <v>13.8</v>
      </c>
      <c r="V51" s="19"/>
      <c r="W51" s="19"/>
      <c r="X51" s="19"/>
      <c r="Y51" s="19"/>
      <c r="Z51" s="19"/>
      <c r="AA51" s="19"/>
      <c r="AB51" s="19"/>
      <c r="AC51" s="19"/>
      <c r="AD51" s="19"/>
      <c r="AE51" s="19" t="s">
        <v>62</v>
      </c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</row>
    <row r="52" spans="1:60" ht="22.5" outlineLevel="1" x14ac:dyDescent="0.2">
      <c r="A52" s="20">
        <v>37</v>
      </c>
      <c r="B52" s="20" t="s">
        <v>138</v>
      </c>
      <c r="C52" s="50" t="s">
        <v>139</v>
      </c>
      <c r="D52" s="26" t="s">
        <v>61</v>
      </c>
      <c r="E52" s="32">
        <v>6.67</v>
      </c>
      <c r="F52" s="34"/>
      <c r="G52" s="34"/>
      <c r="H52" s="34">
        <v>461.07</v>
      </c>
      <c r="I52" s="34">
        <f t="shared" si="6"/>
        <v>3075.34</v>
      </c>
      <c r="J52" s="34">
        <v>973.93000000000006</v>
      </c>
      <c r="K52" s="34">
        <f t="shared" si="7"/>
        <v>6496.11</v>
      </c>
      <c r="L52" s="34">
        <v>21</v>
      </c>
      <c r="M52" s="34">
        <f t="shared" si="8"/>
        <v>0</v>
      </c>
      <c r="N52" s="27">
        <v>5.2199999999999998E-3</v>
      </c>
      <c r="O52" s="27">
        <f t="shared" si="9"/>
        <v>3.4819999999999997E-2</v>
      </c>
      <c r="P52" s="27">
        <v>0</v>
      </c>
      <c r="Q52" s="27">
        <f t="shared" si="10"/>
        <v>0</v>
      </c>
      <c r="R52" s="27"/>
      <c r="S52" s="27"/>
      <c r="T52" s="28">
        <v>1.379</v>
      </c>
      <c r="U52" s="27">
        <f t="shared" si="11"/>
        <v>9.1999999999999993</v>
      </c>
      <c r="V52" s="19"/>
      <c r="W52" s="19"/>
      <c r="X52" s="19"/>
      <c r="Y52" s="19"/>
      <c r="Z52" s="19"/>
      <c r="AA52" s="19"/>
      <c r="AB52" s="19"/>
      <c r="AC52" s="19"/>
      <c r="AD52" s="19"/>
      <c r="AE52" s="19" t="s">
        <v>62</v>
      </c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</row>
    <row r="53" spans="1:60" outlineLevel="1" x14ac:dyDescent="0.2">
      <c r="A53" s="20">
        <v>38</v>
      </c>
      <c r="B53" s="20" t="s">
        <v>140</v>
      </c>
      <c r="C53" s="50" t="s">
        <v>141</v>
      </c>
      <c r="D53" s="26" t="s">
        <v>0</v>
      </c>
      <c r="E53" s="32">
        <v>3561.9884000000002</v>
      </c>
      <c r="F53" s="34"/>
      <c r="G53" s="34"/>
      <c r="H53" s="34">
        <v>0</v>
      </c>
      <c r="I53" s="34">
        <f t="shared" si="6"/>
        <v>0</v>
      </c>
      <c r="J53" s="34">
        <v>2.15</v>
      </c>
      <c r="K53" s="34">
        <f t="shared" si="7"/>
        <v>7658.28</v>
      </c>
      <c r="L53" s="34">
        <v>21</v>
      </c>
      <c r="M53" s="34">
        <f t="shared" si="8"/>
        <v>0</v>
      </c>
      <c r="N53" s="27">
        <v>0</v>
      </c>
      <c r="O53" s="27">
        <f t="shared" si="9"/>
        <v>0</v>
      </c>
      <c r="P53" s="27">
        <v>0</v>
      </c>
      <c r="Q53" s="27">
        <f t="shared" si="10"/>
        <v>0</v>
      </c>
      <c r="R53" s="27"/>
      <c r="S53" s="27"/>
      <c r="T53" s="28">
        <v>0</v>
      </c>
      <c r="U53" s="27">
        <f t="shared" si="11"/>
        <v>0</v>
      </c>
      <c r="V53" s="19"/>
      <c r="W53" s="19"/>
      <c r="X53" s="19"/>
      <c r="Y53" s="19"/>
      <c r="Z53" s="19"/>
      <c r="AA53" s="19"/>
      <c r="AB53" s="19"/>
      <c r="AC53" s="19"/>
      <c r="AD53" s="19"/>
      <c r="AE53" s="19" t="s">
        <v>62</v>
      </c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</row>
    <row r="54" spans="1:60" x14ac:dyDescent="0.2">
      <c r="A54" s="21" t="s">
        <v>57</v>
      </c>
      <c r="B54" s="21" t="s">
        <v>27</v>
      </c>
      <c r="C54" s="51" t="s">
        <v>28</v>
      </c>
      <c r="D54" s="29"/>
      <c r="E54" s="33"/>
      <c r="F54" s="35"/>
      <c r="G54" s="35">
        <f>SUMIF(AE55:AE59,"&lt;&gt;NOR",G55:G59)</f>
        <v>0</v>
      </c>
      <c r="H54" s="35"/>
      <c r="I54" s="35">
        <f>SUM(I55:I59)</f>
        <v>16171.890000000001</v>
      </c>
      <c r="J54" s="35"/>
      <c r="K54" s="35">
        <f>SUM(K55:K59)</f>
        <v>31873.84</v>
      </c>
      <c r="L54" s="35"/>
      <c r="M54" s="35">
        <f>SUM(M55:M59)</f>
        <v>0</v>
      </c>
      <c r="N54" s="30"/>
      <c r="O54" s="30">
        <f>SUM(O55:O59)</f>
        <v>4.3920000000000001E-2</v>
      </c>
      <c r="P54" s="30"/>
      <c r="Q54" s="30">
        <f>SUM(Q55:Q59)</f>
        <v>0</v>
      </c>
      <c r="R54" s="30"/>
      <c r="S54" s="30"/>
      <c r="T54" s="31"/>
      <c r="U54" s="30">
        <f>SUM(U55:U59)</f>
        <v>44.91</v>
      </c>
      <c r="AE54" t="s">
        <v>58</v>
      </c>
    </row>
    <row r="55" spans="1:60" outlineLevel="1" x14ac:dyDescent="0.2">
      <c r="A55" s="20">
        <v>39</v>
      </c>
      <c r="B55" s="20" t="s">
        <v>142</v>
      </c>
      <c r="C55" s="50" t="s">
        <v>143</v>
      </c>
      <c r="D55" s="26" t="s">
        <v>61</v>
      </c>
      <c r="E55" s="32">
        <v>185.11</v>
      </c>
      <c r="F55" s="34"/>
      <c r="G55" s="34"/>
      <c r="H55" s="34">
        <v>47.62</v>
      </c>
      <c r="I55" s="34">
        <f>ROUND(E55*H55,2)</f>
        <v>8814.94</v>
      </c>
      <c r="J55" s="34">
        <v>90.38</v>
      </c>
      <c r="K55" s="34">
        <f>ROUND(E55*J55,2)</f>
        <v>16730.240000000002</v>
      </c>
      <c r="L55" s="34">
        <v>21</v>
      </c>
      <c r="M55" s="34">
        <f>G55*(1+L55/100)</f>
        <v>0</v>
      </c>
      <c r="N55" s="27">
        <v>1.3999999999999999E-4</v>
      </c>
      <c r="O55" s="27">
        <f>ROUND(E55*N55,5)</f>
        <v>2.5919999999999999E-2</v>
      </c>
      <c r="P55" s="27">
        <v>0</v>
      </c>
      <c r="Q55" s="27">
        <f>ROUND(E55*P55,5)</f>
        <v>0</v>
      </c>
      <c r="R55" s="27"/>
      <c r="S55" s="27"/>
      <c r="T55" s="28">
        <v>0.12</v>
      </c>
      <c r="U55" s="27">
        <f>ROUND(E55*T55,2)</f>
        <v>22.21</v>
      </c>
      <c r="V55" s="19"/>
      <c r="W55" s="19"/>
      <c r="X55" s="19"/>
      <c r="Y55" s="19"/>
      <c r="Z55" s="19"/>
      <c r="AA55" s="19"/>
      <c r="AB55" s="19"/>
      <c r="AC55" s="19"/>
      <c r="AD55" s="19"/>
      <c r="AE55" s="19" t="s">
        <v>62</v>
      </c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</row>
    <row r="56" spans="1:60" outlineLevel="1" x14ac:dyDescent="0.2">
      <c r="A56" s="20">
        <v>40</v>
      </c>
      <c r="B56" s="20" t="s">
        <v>144</v>
      </c>
      <c r="C56" s="50" t="s">
        <v>145</v>
      </c>
      <c r="D56" s="26" t="s">
        <v>112</v>
      </c>
      <c r="E56" s="32">
        <v>200</v>
      </c>
      <c r="F56" s="34"/>
      <c r="G56" s="34"/>
      <c r="H56" s="34">
        <v>27.92</v>
      </c>
      <c r="I56" s="34">
        <f>ROUND(E56*H56,2)</f>
        <v>5584</v>
      </c>
      <c r="J56" s="34">
        <v>40.08</v>
      </c>
      <c r="K56" s="34">
        <f>ROUND(E56*J56,2)</f>
        <v>8016</v>
      </c>
      <c r="L56" s="34">
        <v>21</v>
      </c>
      <c r="M56" s="34">
        <f>G56*(1+L56/100)</f>
        <v>0</v>
      </c>
      <c r="N56" s="27">
        <v>0</v>
      </c>
      <c r="O56" s="27">
        <f>ROUND(E56*N56,5)</f>
        <v>0</v>
      </c>
      <c r="P56" s="27">
        <v>0</v>
      </c>
      <c r="Q56" s="27">
        <f>ROUND(E56*P56,5)</f>
        <v>0</v>
      </c>
      <c r="R56" s="27"/>
      <c r="S56" s="27"/>
      <c r="T56" s="28">
        <v>0.05</v>
      </c>
      <c r="U56" s="27">
        <f>ROUND(E56*T56,2)</f>
        <v>10</v>
      </c>
      <c r="V56" s="19"/>
      <c r="W56" s="19"/>
      <c r="X56" s="19"/>
      <c r="Y56" s="19"/>
      <c r="Z56" s="19"/>
      <c r="AA56" s="19"/>
      <c r="AB56" s="19"/>
      <c r="AC56" s="19"/>
      <c r="AD56" s="19"/>
      <c r="AE56" s="19" t="s">
        <v>62</v>
      </c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</row>
    <row r="57" spans="1:60" outlineLevel="1" x14ac:dyDescent="0.2">
      <c r="A57" s="20">
        <v>41</v>
      </c>
      <c r="B57" s="20" t="s">
        <v>146</v>
      </c>
      <c r="C57" s="50" t="s">
        <v>147</v>
      </c>
      <c r="D57" s="26" t="s">
        <v>112</v>
      </c>
      <c r="E57" s="32">
        <v>29.5</v>
      </c>
      <c r="F57" s="34"/>
      <c r="G57" s="34"/>
      <c r="H57" s="34">
        <v>31.1</v>
      </c>
      <c r="I57" s="34">
        <f>ROUND(E57*H57,2)</f>
        <v>917.45</v>
      </c>
      <c r="J57" s="34">
        <v>46.9</v>
      </c>
      <c r="K57" s="34">
        <f>ROUND(E57*J57,2)</f>
        <v>1383.55</v>
      </c>
      <c r="L57" s="34">
        <v>21</v>
      </c>
      <c r="M57" s="34">
        <f>G57*(1+L57/100)</f>
        <v>0</v>
      </c>
      <c r="N57" s="27">
        <v>4.8999999999999998E-4</v>
      </c>
      <c r="O57" s="27">
        <f>ROUND(E57*N57,5)</f>
        <v>1.4460000000000001E-2</v>
      </c>
      <c r="P57" s="27">
        <v>0</v>
      </c>
      <c r="Q57" s="27">
        <f>ROUND(E57*P57,5)</f>
        <v>0</v>
      </c>
      <c r="R57" s="27"/>
      <c r="S57" s="27"/>
      <c r="T57" s="28">
        <v>6.7000000000000004E-2</v>
      </c>
      <c r="U57" s="27">
        <f>ROUND(E57*T57,2)</f>
        <v>1.98</v>
      </c>
      <c r="V57" s="19"/>
      <c r="W57" s="19"/>
      <c r="X57" s="19"/>
      <c r="Y57" s="19"/>
      <c r="Z57" s="19"/>
      <c r="AA57" s="19"/>
      <c r="AB57" s="19"/>
      <c r="AC57" s="19"/>
      <c r="AD57" s="19"/>
      <c r="AE57" s="19" t="s">
        <v>62</v>
      </c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</row>
    <row r="58" spans="1:60" outlineLevel="1" x14ac:dyDescent="0.2">
      <c r="A58" s="20">
        <v>42</v>
      </c>
      <c r="B58" s="20" t="s">
        <v>148</v>
      </c>
      <c r="C58" s="50" t="s">
        <v>149</v>
      </c>
      <c r="D58" s="26" t="s">
        <v>112</v>
      </c>
      <c r="E58" s="32">
        <v>29.5</v>
      </c>
      <c r="F58" s="34"/>
      <c r="G58" s="34"/>
      <c r="H58" s="34">
        <v>29</v>
      </c>
      <c r="I58" s="34">
        <f>ROUND(E58*H58,2)</f>
        <v>855.5</v>
      </c>
      <c r="J58" s="34">
        <v>48</v>
      </c>
      <c r="K58" s="34">
        <f>ROUND(E58*J58,2)</f>
        <v>1416</v>
      </c>
      <c r="L58" s="34">
        <v>21</v>
      </c>
      <c r="M58" s="34">
        <f>G58*(1+L58/100)</f>
        <v>0</v>
      </c>
      <c r="N58" s="27">
        <v>1.2E-4</v>
      </c>
      <c r="O58" s="27">
        <f>ROUND(E58*N58,5)</f>
        <v>3.5400000000000002E-3</v>
      </c>
      <c r="P58" s="27">
        <v>0</v>
      </c>
      <c r="Q58" s="27">
        <f>ROUND(E58*P58,5)</f>
        <v>0</v>
      </c>
      <c r="R58" s="27"/>
      <c r="S58" s="27"/>
      <c r="T58" s="28">
        <v>6.7000000000000004E-2</v>
      </c>
      <c r="U58" s="27">
        <f>ROUND(E58*T58,2)</f>
        <v>1.98</v>
      </c>
      <c r="V58" s="19"/>
      <c r="W58" s="19"/>
      <c r="X58" s="19"/>
      <c r="Y58" s="19"/>
      <c r="Z58" s="19"/>
      <c r="AA58" s="19"/>
      <c r="AB58" s="19"/>
      <c r="AC58" s="19"/>
      <c r="AD58" s="19"/>
      <c r="AE58" s="19" t="s">
        <v>62</v>
      </c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</row>
    <row r="59" spans="1:60" outlineLevel="1" x14ac:dyDescent="0.2">
      <c r="A59" s="20">
        <v>43</v>
      </c>
      <c r="B59" s="20" t="s">
        <v>150</v>
      </c>
      <c r="C59" s="50" t="s">
        <v>151</v>
      </c>
      <c r="D59" s="26" t="s">
        <v>0</v>
      </c>
      <c r="E59" s="32">
        <v>437.17680000000001</v>
      </c>
      <c r="F59" s="34"/>
      <c r="G59" s="34"/>
      <c r="H59" s="34">
        <v>0</v>
      </c>
      <c r="I59" s="34">
        <f>ROUND(E59*H59,2)</f>
        <v>0</v>
      </c>
      <c r="J59" s="34">
        <v>9.9</v>
      </c>
      <c r="K59" s="34">
        <f>ROUND(E59*J59,2)</f>
        <v>4328.05</v>
      </c>
      <c r="L59" s="34">
        <v>21</v>
      </c>
      <c r="M59" s="34">
        <f>G59*(1+L59/100)</f>
        <v>0</v>
      </c>
      <c r="N59" s="27">
        <v>0</v>
      </c>
      <c r="O59" s="27">
        <f>ROUND(E59*N59,5)</f>
        <v>0</v>
      </c>
      <c r="P59" s="27">
        <v>0</v>
      </c>
      <c r="Q59" s="27">
        <f>ROUND(E59*P59,5)</f>
        <v>0</v>
      </c>
      <c r="R59" s="27"/>
      <c r="S59" s="27"/>
      <c r="T59" s="28">
        <v>0.02</v>
      </c>
      <c r="U59" s="27">
        <f>ROUND(E59*T59,2)</f>
        <v>8.74</v>
      </c>
      <c r="V59" s="19"/>
      <c r="W59" s="19"/>
      <c r="X59" s="19"/>
      <c r="Y59" s="19"/>
      <c r="Z59" s="19"/>
      <c r="AA59" s="19"/>
      <c r="AB59" s="19"/>
      <c r="AC59" s="19"/>
      <c r="AD59" s="19"/>
      <c r="AE59" s="19" t="s">
        <v>62</v>
      </c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</row>
    <row r="60" spans="1:60" x14ac:dyDescent="0.2">
      <c r="A60" s="21" t="s">
        <v>57</v>
      </c>
      <c r="B60" s="21" t="s">
        <v>29</v>
      </c>
      <c r="C60" s="51" t="s">
        <v>30</v>
      </c>
      <c r="D60" s="29"/>
      <c r="E60" s="33"/>
      <c r="F60" s="35"/>
      <c r="G60" s="35">
        <f>SUMIF(AE61:AE61,"&lt;&gt;NOR",G61:G61)</f>
        <v>0</v>
      </c>
      <c r="H60" s="35"/>
      <c r="I60" s="35">
        <f>SUM(I61:I61)</f>
        <v>943.02</v>
      </c>
      <c r="J60" s="35"/>
      <c r="K60" s="35">
        <f>SUM(K61:K61)</f>
        <v>5343.78</v>
      </c>
      <c r="L60" s="35"/>
      <c r="M60" s="35">
        <f>SUM(M61:M61)</f>
        <v>0</v>
      </c>
      <c r="N60" s="30"/>
      <c r="O60" s="30">
        <f>SUM(O61:O61)</f>
        <v>1.6760000000000001E-2</v>
      </c>
      <c r="P60" s="30"/>
      <c r="Q60" s="30">
        <f>SUM(Q61:Q61)</f>
        <v>0</v>
      </c>
      <c r="R60" s="30"/>
      <c r="S60" s="30"/>
      <c r="T60" s="31"/>
      <c r="U60" s="30">
        <f>SUM(U61:U61)</f>
        <v>15.82</v>
      </c>
      <c r="AE60" t="s">
        <v>58</v>
      </c>
    </row>
    <row r="61" spans="1:60" outlineLevel="1" x14ac:dyDescent="0.2">
      <c r="A61" s="20">
        <v>44</v>
      </c>
      <c r="B61" s="20" t="s">
        <v>152</v>
      </c>
      <c r="C61" s="50" t="s">
        <v>153</v>
      </c>
      <c r="D61" s="26" t="s">
        <v>61</v>
      </c>
      <c r="E61" s="32">
        <v>104.78</v>
      </c>
      <c r="F61" s="34"/>
      <c r="G61" s="34"/>
      <c r="H61" s="34">
        <v>9</v>
      </c>
      <c r="I61" s="34">
        <f>ROUND(E61*H61,2)</f>
        <v>943.02</v>
      </c>
      <c r="J61" s="34">
        <v>51</v>
      </c>
      <c r="K61" s="34">
        <f>ROUND(E61*J61,2)</f>
        <v>5343.78</v>
      </c>
      <c r="L61" s="34">
        <v>21</v>
      </c>
      <c r="M61" s="34">
        <f>G61*(1+L61/100)</f>
        <v>0</v>
      </c>
      <c r="N61" s="27">
        <v>1.6000000000000001E-4</v>
      </c>
      <c r="O61" s="27">
        <f>ROUND(E61*N61,5)</f>
        <v>1.6760000000000001E-2</v>
      </c>
      <c r="P61" s="27">
        <v>0</v>
      </c>
      <c r="Q61" s="27">
        <f>ROUND(E61*P61,5)</f>
        <v>0</v>
      </c>
      <c r="R61" s="27"/>
      <c r="S61" s="27"/>
      <c r="T61" s="28">
        <v>0.151</v>
      </c>
      <c r="U61" s="27">
        <f>ROUND(E61*T61,2)</f>
        <v>15.82</v>
      </c>
      <c r="V61" s="19"/>
      <c r="W61" s="19"/>
      <c r="X61" s="19"/>
      <c r="Y61" s="19"/>
      <c r="Z61" s="19"/>
      <c r="AA61" s="19"/>
      <c r="AB61" s="19"/>
      <c r="AC61" s="19"/>
      <c r="AD61" s="19"/>
      <c r="AE61" s="19" t="s">
        <v>62</v>
      </c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</row>
    <row r="62" spans="1:60" x14ac:dyDescent="0.2">
      <c r="A62" s="21" t="s">
        <v>57</v>
      </c>
      <c r="B62" s="21" t="s">
        <v>31</v>
      </c>
      <c r="C62" s="51" t="s">
        <v>4</v>
      </c>
      <c r="D62" s="29"/>
      <c r="E62" s="33"/>
      <c r="F62" s="35"/>
      <c r="G62" s="35">
        <f>SUMIF(AE63:AE64,"&lt;&gt;NOR",G63:G64)</f>
        <v>0</v>
      </c>
      <c r="H62" s="35"/>
      <c r="I62" s="35">
        <f>SUM(I63:I64)</f>
        <v>0</v>
      </c>
      <c r="J62" s="35"/>
      <c r="K62" s="35">
        <f>SUM(K63:K64)</f>
        <v>48000</v>
      </c>
      <c r="L62" s="35"/>
      <c r="M62" s="35">
        <f>SUM(M63:M64)</f>
        <v>0</v>
      </c>
      <c r="N62" s="30"/>
      <c r="O62" s="30">
        <f>SUM(O63:O64)</f>
        <v>0</v>
      </c>
      <c r="P62" s="30"/>
      <c r="Q62" s="30">
        <f>SUM(Q63:Q64)</f>
        <v>0</v>
      </c>
      <c r="R62" s="30"/>
      <c r="S62" s="30"/>
      <c r="T62" s="31"/>
      <c r="U62" s="30">
        <f>SUM(U63:U64)</f>
        <v>0</v>
      </c>
      <c r="AE62" t="s">
        <v>58</v>
      </c>
    </row>
    <row r="63" spans="1:60" outlineLevel="1" x14ac:dyDescent="0.2">
      <c r="A63" s="20">
        <v>45</v>
      </c>
      <c r="B63" s="20" t="s">
        <v>154</v>
      </c>
      <c r="C63" s="50" t="s">
        <v>155</v>
      </c>
      <c r="D63" s="26" t="s">
        <v>156</v>
      </c>
      <c r="E63" s="32">
        <v>1</v>
      </c>
      <c r="F63" s="34"/>
      <c r="G63" s="34"/>
      <c r="H63" s="34">
        <v>0</v>
      </c>
      <c r="I63" s="34">
        <f>ROUND(E63*H63,2)</f>
        <v>0</v>
      </c>
      <c r="J63" s="34">
        <v>15000</v>
      </c>
      <c r="K63" s="34">
        <f>ROUND(E63*J63,2)</f>
        <v>15000</v>
      </c>
      <c r="L63" s="34">
        <v>21</v>
      </c>
      <c r="M63" s="34">
        <f>G63*(1+L63/100)</f>
        <v>0</v>
      </c>
      <c r="N63" s="27">
        <v>0</v>
      </c>
      <c r="O63" s="27">
        <f>ROUND(E63*N63,5)</f>
        <v>0</v>
      </c>
      <c r="P63" s="27">
        <v>0</v>
      </c>
      <c r="Q63" s="27">
        <f>ROUND(E63*P63,5)</f>
        <v>0</v>
      </c>
      <c r="R63" s="27"/>
      <c r="S63" s="27"/>
      <c r="T63" s="28">
        <v>0</v>
      </c>
      <c r="U63" s="27">
        <f>ROUND(E63*T63,2)</f>
        <v>0</v>
      </c>
      <c r="V63" s="19"/>
      <c r="W63" s="19"/>
      <c r="X63" s="19"/>
      <c r="Y63" s="19"/>
      <c r="Z63" s="19"/>
      <c r="AA63" s="19"/>
      <c r="AB63" s="19"/>
      <c r="AC63" s="19"/>
      <c r="AD63" s="19"/>
      <c r="AE63" s="19" t="s">
        <v>62</v>
      </c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</row>
    <row r="64" spans="1:60" outlineLevel="1" x14ac:dyDescent="0.2">
      <c r="A64" s="44">
        <v>46</v>
      </c>
      <c r="B64" s="44" t="s">
        <v>157</v>
      </c>
      <c r="C64" s="52" t="s">
        <v>158</v>
      </c>
      <c r="D64" s="45" t="s">
        <v>156</v>
      </c>
      <c r="E64" s="46">
        <v>1</v>
      </c>
      <c r="F64" s="47"/>
      <c r="G64" s="47"/>
      <c r="H64" s="47">
        <v>0</v>
      </c>
      <c r="I64" s="47">
        <f>ROUND(E64*H64,2)</f>
        <v>0</v>
      </c>
      <c r="J64" s="47">
        <v>33000</v>
      </c>
      <c r="K64" s="47">
        <f>ROUND(E64*J64,2)</f>
        <v>33000</v>
      </c>
      <c r="L64" s="47">
        <v>21</v>
      </c>
      <c r="M64" s="47">
        <f>G64*(1+L64/100)</f>
        <v>0</v>
      </c>
      <c r="N64" s="48">
        <v>0</v>
      </c>
      <c r="O64" s="48">
        <f>ROUND(E64*N64,5)</f>
        <v>0</v>
      </c>
      <c r="P64" s="48">
        <v>0</v>
      </c>
      <c r="Q64" s="48">
        <f>ROUND(E64*P64,5)</f>
        <v>0</v>
      </c>
      <c r="R64" s="48"/>
      <c r="S64" s="48"/>
      <c r="T64" s="49">
        <v>0</v>
      </c>
      <c r="U64" s="48">
        <f>ROUND(E64*T64,2)</f>
        <v>0</v>
      </c>
      <c r="V64" s="19"/>
      <c r="W64" s="19"/>
      <c r="X64" s="19"/>
      <c r="Y64" s="19"/>
      <c r="Z64" s="19"/>
      <c r="AA64" s="19"/>
      <c r="AB64" s="19"/>
      <c r="AC64" s="19"/>
      <c r="AD64" s="19"/>
      <c r="AE64" s="19" t="s">
        <v>62</v>
      </c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</row>
    <row r="65" spans="1:31" x14ac:dyDescent="0.2">
      <c r="A65" s="1"/>
      <c r="B65" s="2" t="s">
        <v>159</v>
      </c>
      <c r="C65" s="53" t="s">
        <v>159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AC65">
        <v>15</v>
      </c>
      <c r="AD65">
        <v>21</v>
      </c>
    </row>
    <row r="66" spans="1:31" x14ac:dyDescent="0.2">
      <c r="C66" s="54"/>
      <c r="AE66" t="s">
        <v>160</v>
      </c>
    </row>
  </sheetData>
  <mergeCells count="4">
    <mergeCell ref="A1:G1"/>
    <mergeCell ref="C2:G2"/>
    <mergeCell ref="C3:G3"/>
    <mergeCell ref="C4:G4"/>
  </mergeCells>
  <pageMargins left="0.39370078740157483" right="0.19685039370078741" top="0.78740157480314965" bottom="0.78740157480314965" header="0.31496062992125984" footer="0.31496062992125984"/>
  <pageSetup paperSize="9" orientation="portrait" verticalDpi="0" r:id="rId1"/>
  <headerFooter>
    <oddHeader>&amp;R&amp;"Arial CE,Tučné"&amp;12Příloha č.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Pokyny pro vyplnění</vt:lpstr>
      <vt:lpstr>VzorPolozky</vt:lpstr>
      <vt:lpstr>Rozpočet Pol</vt:lpstr>
      <vt:lpstr>'Rozpočet Pol'!Oblast_tisku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Dzbanice</cp:lastModifiedBy>
  <cp:lastPrinted>2023-05-05T12:20:22Z</cp:lastPrinted>
  <dcterms:created xsi:type="dcterms:W3CDTF">2009-04-08T07:15:50Z</dcterms:created>
  <dcterms:modified xsi:type="dcterms:W3CDTF">2023-05-12T07:42:25Z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d06422-c515-4a4e-a1f2-e6a0c0200eae_Enabled">
    <vt:lpwstr>true</vt:lpwstr>
  </property>
  <property fmtid="{D5CDD505-2E9C-101B-9397-08002B2CF9AE}" pid="3" name="MSIP_Label_ced06422-c515-4a4e-a1f2-e6a0c0200eae_SetDate">
    <vt:lpwstr>2023-05-05T12:18:36Z</vt:lpwstr>
  </property>
  <property fmtid="{D5CDD505-2E9C-101B-9397-08002B2CF9AE}" pid="4" name="MSIP_Label_ced06422-c515-4a4e-a1f2-e6a0c0200eae_Method">
    <vt:lpwstr>Standard</vt:lpwstr>
  </property>
  <property fmtid="{D5CDD505-2E9C-101B-9397-08002B2CF9AE}" pid="5" name="MSIP_Label_ced06422-c515-4a4e-a1f2-e6a0c0200eae_Name">
    <vt:lpwstr>Unclassifed</vt:lpwstr>
  </property>
  <property fmtid="{D5CDD505-2E9C-101B-9397-08002B2CF9AE}" pid="6" name="MSIP_Label_ced06422-c515-4a4e-a1f2-e6a0c0200eae_SiteId">
    <vt:lpwstr>e339bd4b-2e3b-4035-a452-2112d502f2ff</vt:lpwstr>
  </property>
  <property fmtid="{D5CDD505-2E9C-101B-9397-08002B2CF9AE}" pid="7" name="MSIP_Label_ced06422-c515-4a4e-a1f2-e6a0c0200eae_ActionId">
    <vt:lpwstr>516c67ee-f8dc-4e69-a5d8-bf81a55c545d</vt:lpwstr>
  </property>
  <property fmtid="{D5CDD505-2E9C-101B-9397-08002B2CF9AE}" pid="8" name="MSIP_Label_ced06422-c515-4a4e-a1f2-e6a0c0200eae_ContentBits">
    <vt:lpwstr>0</vt:lpwstr>
  </property>
</Properties>
</file>